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0" yWindow="0" windowWidth="23256" windowHeight="12348" activeTab="1"/>
  </bookViews>
  <sheets>
    <sheet name="раздел 1" sheetId="6" r:id="rId1"/>
    <sheet name="раздел 2" sheetId="5" r:id="rId2"/>
    <sheet name="таблица 1" sheetId="1" r:id="rId3"/>
    <sheet name="таблица 2" sheetId="7" r:id="rId4"/>
    <sheet name="таблица 3" sheetId="8" r:id="rId5"/>
    <sheet name="таблица 4" sheetId="9" r:id="rId6"/>
  </sheets>
  <calcPr calcId="145621"/>
</workbook>
</file>

<file path=xl/calcChain.xml><?xml version="1.0" encoding="utf-8"?>
<calcChain xmlns="http://schemas.openxmlformats.org/spreadsheetml/2006/main">
  <c r="E59" i="6" l="1"/>
  <c r="E58" i="6"/>
  <c r="E89" i="6"/>
  <c r="F71" i="6" l="1"/>
  <c r="E71" i="6"/>
  <c r="E84" i="6"/>
  <c r="F53" i="6"/>
  <c r="G53" i="6"/>
  <c r="F84" i="6"/>
  <c r="G84" i="6"/>
  <c r="G71" i="6"/>
  <c r="E54" i="6"/>
  <c r="F40" i="6"/>
  <c r="F30" i="6" s="1"/>
  <c r="G40" i="6"/>
  <c r="E40" i="6"/>
  <c r="G30" i="6"/>
  <c r="E30" i="6"/>
  <c r="F34" i="6"/>
  <c r="G34" i="6"/>
  <c r="E34" i="6"/>
  <c r="E53" i="6" l="1"/>
  <c r="F60" i="6"/>
  <c r="G60" i="6"/>
  <c r="G89" i="6" l="1"/>
  <c r="F89" i="6"/>
  <c r="G56" i="6"/>
  <c r="F56" i="6"/>
  <c r="L40" i="1" l="1"/>
  <c r="E83" i="1" l="1"/>
  <c r="F67" i="1"/>
  <c r="F55" i="1"/>
  <c r="L25" i="7"/>
  <c r="F25" i="7"/>
  <c r="F72" i="7"/>
  <c r="E52" i="7"/>
  <c r="L10" i="7"/>
  <c r="F10" i="7"/>
  <c r="E10" i="7"/>
  <c r="E22" i="7"/>
  <c r="E19" i="7"/>
  <c r="E80" i="7"/>
  <c r="E83" i="8" l="1"/>
  <c r="G83" i="1" s="1"/>
  <c r="E45" i="7" l="1"/>
  <c r="M71" i="7"/>
  <c r="M70" i="7" s="1"/>
  <c r="M69" i="7"/>
  <c r="M68" i="7"/>
  <c r="M67" i="7"/>
  <c r="M66" i="7"/>
  <c r="M65" i="7"/>
  <c r="M61" i="7"/>
  <c r="M39" i="7"/>
  <c r="M25" i="7" s="1"/>
  <c r="M24" i="7" s="1"/>
  <c r="M10" i="7"/>
  <c r="M9" i="7" s="1"/>
  <c r="M8" i="7" l="1"/>
  <c r="E58" i="7"/>
  <c r="E44" i="7"/>
  <c r="E13" i="7"/>
  <c r="E12" i="7"/>
  <c r="E11" i="7"/>
  <c r="E20" i="7" l="1"/>
  <c r="L71" i="7"/>
  <c r="L70" i="7" s="1"/>
  <c r="L69" i="7"/>
  <c r="L68" i="7"/>
  <c r="L67" i="7"/>
  <c r="L66" i="7"/>
  <c r="L65" i="7"/>
  <c r="L61" i="7"/>
  <c r="L39" i="7"/>
  <c r="L24" i="7" s="1"/>
  <c r="L9" i="7"/>
  <c r="L8" i="7" l="1"/>
  <c r="G38" i="5"/>
  <c r="F38" i="5"/>
  <c r="E38" i="5"/>
  <c r="E36" i="5"/>
  <c r="G7" i="5" l="1"/>
  <c r="F7" i="5" l="1"/>
  <c r="F26" i="5" l="1"/>
  <c r="F25" i="5" s="1"/>
  <c r="G64" i="6"/>
  <c r="F64" i="6"/>
  <c r="E64" i="6"/>
  <c r="G54" i="6"/>
  <c r="F54" i="6"/>
  <c r="H30" i="6"/>
  <c r="G81" i="1"/>
  <c r="F81" i="1"/>
  <c r="E81" i="1" s="1"/>
  <c r="G80" i="1"/>
  <c r="F80" i="1"/>
  <c r="E80" i="1" s="1"/>
  <c r="G79" i="1"/>
  <c r="F79" i="1"/>
  <c r="G78" i="1"/>
  <c r="G77" i="1"/>
  <c r="I76" i="1"/>
  <c r="G76" i="1"/>
  <c r="I72" i="1"/>
  <c r="G72" i="1"/>
  <c r="I71" i="1"/>
  <c r="G71" i="1"/>
  <c r="G69" i="1" s="1"/>
  <c r="I70" i="1"/>
  <c r="G70" i="1"/>
  <c r="G68" i="1"/>
  <c r="F66" i="1"/>
  <c r="E66" i="1" s="1"/>
  <c r="F65" i="1"/>
  <c r="E65" i="1" s="1"/>
  <c r="I63" i="1"/>
  <c r="G63" i="1"/>
  <c r="I62" i="1"/>
  <c r="G62" i="1"/>
  <c r="F62" i="1"/>
  <c r="G61" i="1"/>
  <c r="I60" i="1"/>
  <c r="G60" i="1"/>
  <c r="F60" i="1"/>
  <c r="I59" i="1"/>
  <c r="G59" i="1"/>
  <c r="F59" i="1"/>
  <c r="E59" i="1" s="1"/>
  <c r="I58" i="1"/>
  <c r="G58" i="1"/>
  <c r="I57" i="1"/>
  <c r="G57" i="1"/>
  <c r="I56" i="1"/>
  <c r="G56" i="1"/>
  <c r="F56" i="1"/>
  <c r="G55" i="1"/>
  <c r="I54" i="1"/>
  <c r="F54" i="1"/>
  <c r="I53" i="1"/>
  <c r="G53" i="1"/>
  <c r="F53" i="1"/>
  <c r="I52" i="1"/>
  <c r="G52" i="1"/>
  <c r="F52" i="1"/>
  <c r="I51" i="1"/>
  <c r="G51" i="1"/>
  <c r="F51" i="1"/>
  <c r="E51" i="1" s="1"/>
  <c r="I50" i="1"/>
  <c r="G50" i="1"/>
  <c r="F50" i="1"/>
  <c r="I49" i="1"/>
  <c r="G49" i="1"/>
  <c r="G48" i="1"/>
  <c r="I46" i="1"/>
  <c r="G46" i="1"/>
  <c r="F46" i="1"/>
  <c r="E46" i="1" s="1"/>
  <c r="I45" i="1"/>
  <c r="G45" i="1"/>
  <c r="F45" i="1"/>
  <c r="I44" i="1"/>
  <c r="G44" i="1"/>
  <c r="I43" i="1"/>
  <c r="G43" i="1"/>
  <c r="I42" i="1"/>
  <c r="G42" i="1"/>
  <c r="I41" i="1"/>
  <c r="G41" i="1"/>
  <c r="F41" i="1"/>
  <c r="I40" i="1"/>
  <c r="G40" i="1"/>
  <c r="I39" i="1"/>
  <c r="F39" i="1"/>
  <c r="I38" i="1"/>
  <c r="F38" i="1"/>
  <c r="E38" i="1" s="1"/>
  <c r="I37" i="1"/>
  <c r="F37" i="1"/>
  <c r="E37" i="1" s="1"/>
  <c r="I36" i="1"/>
  <c r="F36" i="1"/>
  <c r="I35" i="1"/>
  <c r="F35" i="1"/>
  <c r="E35" i="1" s="1"/>
  <c r="I34" i="1"/>
  <c r="F34" i="1"/>
  <c r="I33" i="1"/>
  <c r="F33" i="1"/>
  <c r="E33" i="1" s="1"/>
  <c r="G29" i="1"/>
  <c r="F29" i="1"/>
  <c r="I26" i="1"/>
  <c r="G26" i="1"/>
  <c r="E26" i="1" s="1"/>
  <c r="F26" i="1"/>
  <c r="I25" i="1"/>
  <c r="G25" i="1"/>
  <c r="F25" i="1"/>
  <c r="I24" i="1"/>
  <c r="G24" i="1"/>
  <c r="F24" i="1"/>
  <c r="I23" i="1"/>
  <c r="G23" i="1"/>
  <c r="F23" i="1"/>
  <c r="G22" i="1"/>
  <c r="I21" i="1"/>
  <c r="G21" i="1"/>
  <c r="F21" i="1"/>
  <c r="E21" i="1" s="1"/>
  <c r="I20" i="1"/>
  <c r="G20" i="1"/>
  <c r="F20" i="1"/>
  <c r="I19" i="1"/>
  <c r="G19" i="1"/>
  <c r="I18" i="1"/>
  <c r="G18" i="1"/>
  <c r="F18" i="1"/>
  <c r="I17" i="1"/>
  <c r="G17" i="1"/>
  <c r="E17" i="1" s="1"/>
  <c r="F17" i="1"/>
  <c r="I16" i="1"/>
  <c r="G16" i="1"/>
  <c r="I15" i="1"/>
  <c r="G15" i="1"/>
  <c r="G14" i="1"/>
  <c r="E84" i="1"/>
  <c r="E82" i="1"/>
  <c r="J75" i="1"/>
  <c r="I75" i="1"/>
  <c r="G75" i="1"/>
  <c r="G74" i="1" s="1"/>
  <c r="G73" i="1" s="1"/>
  <c r="J74" i="1"/>
  <c r="I74" i="1"/>
  <c r="I73" i="1" s="1"/>
  <c r="J73" i="1"/>
  <c r="E72" i="1"/>
  <c r="I69" i="1"/>
  <c r="I68" i="1" s="1"/>
  <c r="E70" i="1"/>
  <c r="J69" i="1"/>
  <c r="F69" i="1"/>
  <c r="J68" i="1"/>
  <c r="E67" i="1"/>
  <c r="J64" i="1"/>
  <c r="I64" i="1"/>
  <c r="G64" i="1"/>
  <c r="E62" i="1"/>
  <c r="E50" i="1"/>
  <c r="E39" i="1"/>
  <c r="E34" i="1"/>
  <c r="E32" i="1"/>
  <c r="E31" i="1"/>
  <c r="E30" i="1"/>
  <c r="J28" i="1"/>
  <c r="J27" i="1" s="1"/>
  <c r="J26" i="1" s="1"/>
  <c r="J25" i="1" s="1"/>
  <c r="J24" i="1" s="1"/>
  <c r="J23" i="1" s="1"/>
  <c r="J22" i="1" s="1"/>
  <c r="J21" i="1" s="1"/>
  <c r="J20" i="1" s="1"/>
  <c r="J19" i="1" s="1"/>
  <c r="J18" i="1" s="1"/>
  <c r="J17" i="1" s="1"/>
  <c r="J16" i="1" s="1"/>
  <c r="J15" i="1" s="1"/>
  <c r="J14" i="1" s="1"/>
  <c r="J13" i="1" s="1"/>
  <c r="J12" i="1" s="1"/>
  <c r="J11" i="1" s="1"/>
  <c r="E18" i="1"/>
  <c r="H12" i="1"/>
  <c r="E81" i="7"/>
  <c r="F83" i="1"/>
  <c r="E79" i="7"/>
  <c r="E78" i="7"/>
  <c r="E77" i="7"/>
  <c r="E76" i="7"/>
  <c r="E75" i="7"/>
  <c r="F78" i="1" s="1"/>
  <c r="E78" i="1" s="1"/>
  <c r="E74" i="7"/>
  <c r="F77" i="1" s="1"/>
  <c r="E77" i="1" s="1"/>
  <c r="E73" i="7"/>
  <c r="F76" i="1" s="1"/>
  <c r="E76" i="1" s="1"/>
  <c r="E72" i="7"/>
  <c r="K71" i="7"/>
  <c r="K70" i="7" s="1"/>
  <c r="I71" i="7"/>
  <c r="H71" i="7"/>
  <c r="G71" i="7"/>
  <c r="I70" i="7"/>
  <c r="H70" i="7"/>
  <c r="G70" i="7"/>
  <c r="K69" i="7"/>
  <c r="I69" i="7" s="1"/>
  <c r="K68" i="7"/>
  <c r="I68" i="7" s="1"/>
  <c r="K67" i="7"/>
  <c r="I67" i="7" s="1"/>
  <c r="K66" i="7"/>
  <c r="I66" i="7" s="1"/>
  <c r="H66" i="7" s="1"/>
  <c r="G66" i="7" s="1"/>
  <c r="F66" i="7" s="1"/>
  <c r="E66" i="7" s="1"/>
  <c r="K65" i="7"/>
  <c r="I65" i="7" s="1"/>
  <c r="H65" i="7" s="1"/>
  <c r="G65" i="7" s="1"/>
  <c r="F65" i="7" s="1"/>
  <c r="E65" i="7" s="1"/>
  <c r="E64" i="7"/>
  <c r="E63" i="7"/>
  <c r="E62" i="7"/>
  <c r="K61" i="7"/>
  <c r="J61" i="7"/>
  <c r="I61" i="7"/>
  <c r="H61" i="7"/>
  <c r="G61" i="7"/>
  <c r="F61" i="7"/>
  <c r="E60" i="7"/>
  <c r="F63" i="1" s="1"/>
  <c r="E63" i="1" s="1"/>
  <c r="E59" i="7"/>
  <c r="F61" i="1"/>
  <c r="E57" i="7"/>
  <c r="E56" i="7"/>
  <c r="E55" i="7"/>
  <c r="F58" i="1" s="1"/>
  <c r="E58" i="1" s="1"/>
  <c r="E54" i="7"/>
  <c r="F57" i="1" s="1"/>
  <c r="E53" i="7"/>
  <c r="E51" i="7"/>
  <c r="E50" i="7"/>
  <c r="E49" i="7"/>
  <c r="E48" i="7"/>
  <c r="E47" i="7"/>
  <c r="E46" i="7"/>
  <c r="F49" i="1" s="1"/>
  <c r="F48" i="1"/>
  <c r="F47" i="1"/>
  <c r="E43" i="7"/>
  <c r="E42" i="7"/>
  <c r="E41" i="7"/>
  <c r="F44" i="1" s="1"/>
  <c r="E40" i="7"/>
  <c r="F43" i="1" s="1"/>
  <c r="E43" i="1" s="1"/>
  <c r="K39" i="7"/>
  <c r="J39" i="7"/>
  <c r="I39" i="7"/>
  <c r="I25" i="7" s="1"/>
  <c r="I24" i="7" s="1"/>
  <c r="H39" i="7"/>
  <c r="G39" i="7"/>
  <c r="F39" i="7"/>
  <c r="E38" i="7"/>
  <c r="E37" i="7"/>
  <c r="F40" i="1" s="1"/>
  <c r="E36" i="7"/>
  <c r="E35" i="7"/>
  <c r="E34" i="7"/>
  <c r="E33" i="7"/>
  <c r="E32" i="7"/>
  <c r="E31" i="7"/>
  <c r="E30" i="7"/>
  <c r="E29" i="7"/>
  <c r="E28" i="7"/>
  <c r="E27" i="7"/>
  <c r="E26" i="7"/>
  <c r="H25" i="7"/>
  <c r="H24" i="7" s="1"/>
  <c r="E23" i="7"/>
  <c r="E21" i="7"/>
  <c r="F22" i="1"/>
  <c r="E18" i="7"/>
  <c r="E17" i="7"/>
  <c r="E16" i="7"/>
  <c r="F19" i="1" s="1"/>
  <c r="E15" i="7"/>
  <c r="E14" i="7"/>
  <c r="F16" i="1"/>
  <c r="F15" i="1"/>
  <c r="E15" i="1" s="1"/>
  <c r="F14" i="1"/>
  <c r="K10" i="7"/>
  <c r="I10" i="7"/>
  <c r="H10" i="7"/>
  <c r="G10" i="7"/>
  <c r="G9" i="7" s="1"/>
  <c r="K9" i="7"/>
  <c r="H9" i="7"/>
  <c r="E78" i="8"/>
  <c r="E76" i="8"/>
  <c r="E75" i="8"/>
  <c r="E74" i="8"/>
  <c r="E73" i="8"/>
  <c r="E72" i="8"/>
  <c r="J71" i="8"/>
  <c r="I71" i="8"/>
  <c r="I70" i="8" s="1"/>
  <c r="I69" i="8" s="1"/>
  <c r="H71" i="8"/>
  <c r="G71" i="8"/>
  <c r="F71" i="8"/>
  <c r="J70" i="8"/>
  <c r="H70" i="8"/>
  <c r="G70" i="8"/>
  <c r="F70" i="8"/>
  <c r="J69" i="8"/>
  <c r="H69" i="8"/>
  <c r="F69" i="8"/>
  <c r="E68" i="8"/>
  <c r="E67" i="8"/>
  <c r="E66" i="8"/>
  <c r="J65" i="8"/>
  <c r="J64" i="8" s="1"/>
  <c r="I65" i="8"/>
  <c r="H65" i="8"/>
  <c r="G65" i="8"/>
  <c r="F65" i="8"/>
  <c r="E65" i="8" s="1"/>
  <c r="I64" i="8"/>
  <c r="H64" i="8"/>
  <c r="E64" i="8" s="1"/>
  <c r="G64" i="8"/>
  <c r="E63" i="8"/>
  <c r="E62" i="8"/>
  <c r="E61" i="8"/>
  <c r="E60" i="8"/>
  <c r="E59" i="8"/>
  <c r="E58" i="8"/>
  <c r="E57" i="8"/>
  <c r="E56" i="8"/>
  <c r="E55" i="8"/>
  <c r="E54" i="8"/>
  <c r="G54" i="1" s="1"/>
  <c r="E54" i="1" s="1"/>
  <c r="E53" i="8"/>
  <c r="E52" i="8"/>
  <c r="E51" i="8"/>
  <c r="E50" i="8"/>
  <c r="E49" i="8"/>
  <c r="E48" i="8"/>
  <c r="E47" i="8"/>
  <c r="G47" i="1" s="1"/>
  <c r="E46" i="8"/>
  <c r="E45" i="8"/>
  <c r="E44" i="8"/>
  <c r="E43" i="8"/>
  <c r="E42" i="8"/>
  <c r="E41" i="8"/>
  <c r="E40" i="8"/>
  <c r="E39" i="8"/>
  <c r="E38" i="8"/>
  <c r="E37" i="8"/>
  <c r="E36" i="8"/>
  <c r="E35" i="8"/>
  <c r="E34" i="8"/>
  <c r="E33" i="8"/>
  <c r="E32" i="8"/>
  <c r="E31" i="8"/>
  <c r="E30" i="8"/>
  <c r="J25" i="8"/>
  <c r="I25" i="8"/>
  <c r="H25" i="8"/>
  <c r="G25" i="8"/>
  <c r="G24" i="8" s="1"/>
  <c r="F25" i="8"/>
  <c r="E25" i="8" s="1"/>
  <c r="J24" i="8"/>
  <c r="I24" i="8"/>
  <c r="H24" i="8"/>
  <c r="E23" i="8"/>
  <c r="E22" i="8"/>
  <c r="E21" i="8"/>
  <c r="E20" i="8"/>
  <c r="E19" i="8"/>
  <c r="E18" i="8"/>
  <c r="E17" i="8"/>
  <c r="E16" i="8"/>
  <c r="E15" i="8"/>
  <c r="E14" i="8"/>
  <c r="E13" i="8"/>
  <c r="E12" i="8"/>
  <c r="E10" i="8" s="1"/>
  <c r="E9" i="8" s="1"/>
  <c r="E11" i="8"/>
  <c r="J10" i="8"/>
  <c r="I10" i="8"/>
  <c r="H10" i="8"/>
  <c r="H9" i="8" s="1"/>
  <c r="H8" i="8" s="1"/>
  <c r="G10" i="8"/>
  <c r="F10" i="8"/>
  <c r="J9" i="8"/>
  <c r="J8" i="8" s="1"/>
  <c r="I9" i="8"/>
  <c r="G9" i="8"/>
  <c r="F9" i="8"/>
  <c r="E83" i="9"/>
  <c r="E82" i="9"/>
  <c r="I83" i="1" s="1"/>
  <c r="E81" i="9"/>
  <c r="E80" i="9"/>
  <c r="E79" i="9"/>
  <c r="E78" i="9"/>
  <c r="E77" i="9"/>
  <c r="E76" i="9"/>
  <c r="J75" i="9"/>
  <c r="I75" i="9"/>
  <c r="H75" i="9"/>
  <c r="G75" i="9"/>
  <c r="G74" i="9" s="1"/>
  <c r="F75" i="9"/>
  <c r="E75" i="9" s="1"/>
  <c r="J74" i="9"/>
  <c r="I74" i="9"/>
  <c r="I73" i="9" s="1"/>
  <c r="H74" i="9"/>
  <c r="F74" i="9"/>
  <c r="J73" i="9"/>
  <c r="H73" i="9"/>
  <c r="F73" i="9"/>
  <c r="E72" i="9"/>
  <c r="E71" i="9"/>
  <c r="E70" i="9"/>
  <c r="J69" i="9"/>
  <c r="I69" i="9"/>
  <c r="H69" i="9"/>
  <c r="H68" i="9" s="1"/>
  <c r="G69" i="9"/>
  <c r="F69" i="9"/>
  <c r="E69" i="9" s="1"/>
  <c r="J68" i="9"/>
  <c r="I68" i="9"/>
  <c r="G68" i="9"/>
  <c r="F68" i="9"/>
  <c r="E68" i="9" s="1"/>
  <c r="E63" i="9"/>
  <c r="E62" i="9"/>
  <c r="E61" i="9"/>
  <c r="I61" i="1" s="1"/>
  <c r="E60" i="9"/>
  <c r="E59" i="9"/>
  <c r="E58" i="9"/>
  <c r="E57" i="9"/>
  <c r="E56" i="9"/>
  <c r="E55" i="9"/>
  <c r="I55" i="1" s="1"/>
  <c r="E54" i="9"/>
  <c r="E53" i="9"/>
  <c r="E52" i="9"/>
  <c r="E51" i="9"/>
  <c r="E50" i="9"/>
  <c r="E49" i="9"/>
  <c r="E48" i="9"/>
  <c r="I48" i="1" s="1"/>
  <c r="E47" i="9"/>
  <c r="I47" i="1" s="1"/>
  <c r="E46" i="9"/>
  <c r="E45" i="9"/>
  <c r="E44" i="9"/>
  <c r="E43" i="9"/>
  <c r="E42" i="9"/>
  <c r="E41" i="9"/>
  <c r="E40" i="9"/>
  <c r="E39" i="9"/>
  <c r="E38" i="9"/>
  <c r="E37" i="9"/>
  <c r="E36" i="9"/>
  <c r="E35" i="9"/>
  <c r="E34" i="9"/>
  <c r="E33" i="9"/>
  <c r="E32" i="9"/>
  <c r="E31" i="9"/>
  <c r="E30" i="9"/>
  <c r="E29" i="9"/>
  <c r="E28" i="9"/>
  <c r="E27" i="9"/>
  <c r="E26" i="9"/>
  <c r="J25" i="9"/>
  <c r="I25" i="9"/>
  <c r="H25" i="9"/>
  <c r="H24" i="9" s="1"/>
  <c r="H8" i="9" s="1"/>
  <c r="G25" i="9"/>
  <c r="I24" i="9"/>
  <c r="I8" i="9" s="1"/>
  <c r="G24" i="9"/>
  <c r="E23" i="9"/>
  <c r="E22" i="9"/>
  <c r="E21" i="9"/>
  <c r="E20" i="9"/>
  <c r="E19" i="9"/>
  <c r="I22" i="1" s="1"/>
  <c r="E18" i="9"/>
  <c r="E17" i="9"/>
  <c r="E16" i="9"/>
  <c r="E15" i="9"/>
  <c r="E14" i="9"/>
  <c r="E13" i="9"/>
  <c r="E12" i="9"/>
  <c r="E11" i="9"/>
  <c r="I14" i="1" s="1"/>
  <c r="J10" i="9"/>
  <c r="I10" i="9"/>
  <c r="H10" i="9"/>
  <c r="H9" i="9" s="1"/>
  <c r="G10" i="9"/>
  <c r="F10" i="9"/>
  <c r="E10" i="9" s="1"/>
  <c r="E9" i="9" s="1"/>
  <c r="J9" i="9"/>
  <c r="I9" i="9"/>
  <c r="G9" i="9"/>
  <c r="J8" i="9"/>
  <c r="G8" i="9"/>
  <c r="G28" i="1" l="1"/>
  <c r="G27" i="1" s="1"/>
  <c r="E25" i="1"/>
  <c r="F24" i="8"/>
  <c r="F8" i="8" s="1"/>
  <c r="F71" i="7"/>
  <c r="E71" i="7" s="1"/>
  <c r="F9" i="9"/>
  <c r="E16" i="1"/>
  <c r="G25" i="7"/>
  <c r="G24" i="7" s="1"/>
  <c r="K25" i="7"/>
  <c r="K24" i="7" s="1"/>
  <c r="K8" i="7" s="1"/>
  <c r="I9" i="7"/>
  <c r="J25" i="7"/>
  <c r="E56" i="1"/>
  <c r="H8" i="7"/>
  <c r="E39" i="7"/>
  <c r="F42" i="1" s="1"/>
  <c r="E42" i="1" s="1"/>
  <c r="E20" i="1"/>
  <c r="E79" i="1"/>
  <c r="E41" i="1"/>
  <c r="E52" i="1"/>
  <c r="E53" i="1"/>
  <c r="E60" i="1"/>
  <c r="G13" i="1"/>
  <c r="G12" i="1" s="1"/>
  <c r="E23" i="1"/>
  <c r="E61" i="6" s="1"/>
  <c r="E24" i="1"/>
  <c r="E62" i="6" s="1"/>
  <c r="E29" i="1"/>
  <c r="E36" i="1"/>
  <c r="E45" i="1"/>
  <c r="E19" i="1"/>
  <c r="I8" i="7"/>
  <c r="F9" i="7"/>
  <c r="E9" i="7" s="1"/>
  <c r="F33" i="5"/>
  <c r="F36" i="5" s="1"/>
  <c r="G8" i="5"/>
  <c r="E61" i="7"/>
  <c r="E49" i="1"/>
  <c r="E57" i="1"/>
  <c r="E44" i="1"/>
  <c r="E40" i="1"/>
  <c r="E22" i="1"/>
  <c r="E61" i="1"/>
  <c r="I13" i="1"/>
  <c r="I12" i="1" s="1"/>
  <c r="E55" i="1"/>
  <c r="E48" i="1"/>
  <c r="F8" i="5"/>
  <c r="I28" i="1"/>
  <c r="I27" i="1" s="1"/>
  <c r="E47" i="1"/>
  <c r="F64" i="1"/>
  <c r="E69" i="1"/>
  <c r="E71" i="1"/>
  <c r="E64" i="1"/>
  <c r="F13" i="1"/>
  <c r="E14" i="1"/>
  <c r="F68" i="1"/>
  <c r="E68" i="1" s="1"/>
  <c r="F75" i="1"/>
  <c r="H69" i="7"/>
  <c r="E69" i="7"/>
  <c r="G8" i="7"/>
  <c r="H67" i="7"/>
  <c r="E67" i="7" s="1"/>
  <c r="H68" i="7"/>
  <c r="E68" i="7" s="1"/>
  <c r="E24" i="8"/>
  <c r="E8" i="8" s="1"/>
  <c r="E70" i="8"/>
  <c r="I8" i="8"/>
  <c r="E71" i="8"/>
  <c r="G69" i="8"/>
  <c r="E69" i="8" s="1"/>
  <c r="E74" i="9"/>
  <c r="G73" i="9"/>
  <c r="E73" i="9" s="1"/>
  <c r="F25" i="9"/>
  <c r="G11" i="1" l="1"/>
  <c r="F70" i="7"/>
  <c r="E70" i="7" s="1"/>
  <c r="J24" i="7"/>
  <c r="E25" i="7"/>
  <c r="F24" i="7"/>
  <c r="F28" i="1"/>
  <c r="E28" i="1" s="1"/>
  <c r="G33" i="5"/>
  <c r="G36" i="5" s="1"/>
  <c r="G26" i="5"/>
  <c r="G25" i="5" s="1"/>
  <c r="I11" i="1"/>
  <c r="F12" i="1"/>
  <c r="E12" i="1" s="1"/>
  <c r="E13" i="1"/>
  <c r="E75" i="1"/>
  <c r="F74" i="1"/>
  <c r="G8" i="8"/>
  <c r="E25" i="9"/>
  <c r="E24" i="9" s="1"/>
  <c r="F24" i="9"/>
  <c r="F8" i="9" s="1"/>
  <c r="E8" i="9" s="1"/>
  <c r="J8" i="7" l="1"/>
  <c r="E24" i="7"/>
  <c r="F8" i="7"/>
  <c r="F27" i="1"/>
  <c r="E27" i="1" s="1"/>
  <c r="E7" i="5" s="1"/>
  <c r="E74" i="1"/>
  <c r="F73" i="1"/>
  <c r="E73" i="1" s="1"/>
  <c r="E8" i="7" l="1"/>
  <c r="E26" i="5"/>
  <c r="E25" i="5" s="1"/>
  <c r="F11" i="1"/>
  <c r="E33" i="5" l="1"/>
  <c r="E34" i="5" s="1"/>
  <c r="E8" i="5"/>
  <c r="E11" i="1"/>
</calcChain>
</file>

<file path=xl/sharedStrings.xml><?xml version="1.0" encoding="utf-8"?>
<sst xmlns="http://schemas.openxmlformats.org/spreadsheetml/2006/main" count="540" uniqueCount="216">
  <si>
    <t>Наименование показателя</t>
  </si>
  <si>
    <t>Код строки</t>
  </si>
  <si>
    <t>Код по бюджетной классификации Российской Федерации</t>
  </si>
  <si>
    <t xml:space="preserve">Аналитический код </t>
  </si>
  <si>
    <t>Объем финансового обеспечения, руб. (с точностью до двух знаков после запятой - 0,00)</t>
  </si>
  <si>
    <t>всего</t>
  </si>
  <si>
    <t>в том числе:</t>
  </si>
  <si>
    <t>субсидия на финансовое обеспечение выполнения муниципального задания</t>
  </si>
  <si>
    <t>субсидии, предоставляемые в соответствии с абзацем вторым пункта 1 статьи 78.1 Бюджетного кодекса Российской Федерации</t>
  </si>
  <si>
    <t>субсидии на осуществление капитальных вложений</t>
  </si>
  <si>
    <t>поступления от оказания услуг (выполнения работ) на платной основе и от иной приносящей доход деятельности</t>
  </si>
  <si>
    <t>из них гранты</t>
  </si>
  <si>
    <t>Расходы - всего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</si>
  <si>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</si>
  <si>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учреждений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</si>
  <si>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</si>
  <si>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</si>
  <si>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</si>
  <si>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</si>
  <si>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</si>
  <si>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</si>
  <si>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Прочая закупка товаров, работ и услуг для обеспечения государственных (муниципальных) нужд</t>
  </si>
  <si>
    <t>223.00</t>
  </si>
  <si>
    <t>223.10</t>
  </si>
  <si>
    <t>223.20</t>
  </si>
  <si>
    <t>223.30</t>
  </si>
  <si>
    <t>223.40</t>
  </si>
  <si>
    <t>223.50</t>
  </si>
  <si>
    <t>223.60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</si>
  <si>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</si>
  <si>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</si>
  <si>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</si>
  <si>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260*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</si>
  <si>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</si>
  <si>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</si>
  <si>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</si>
  <si>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291.00</t>
  </si>
  <si>
    <t>291.20</t>
  </si>
  <si>
    <t>291.30</t>
  </si>
  <si>
    <t>Уплата прочих налогов, сборов</t>
  </si>
  <si>
    <t>291.40</t>
  </si>
  <si>
    <t>Уплата иных платежей</t>
  </si>
  <si>
    <t>291.50</t>
  </si>
  <si>
    <t>291.60</t>
  </si>
  <si>
    <t>Остаток средств на начало года</t>
  </si>
  <si>
    <t>Остаток средств на конец года</t>
  </si>
  <si>
    <t>Таблица 2</t>
  </si>
  <si>
    <t>Субсидии на финансовое обеспечение муниципального задания, руб. (с точностью до двух знаков после запятой - 0,00)</t>
  </si>
  <si>
    <t>в том числе по направлениям:</t>
  </si>
  <si>
    <t>Таблица 3</t>
  </si>
  <si>
    <t>Субсидии, предоставляемые в соответствии с абзацем вторым пункта 1 статьи 78.1 Бюджетного кодекса Российской Федерации, руб. (с точностью до двух знаков после запятой - 0,00)</t>
  </si>
  <si>
    <t>Таблица 4</t>
  </si>
  <si>
    <t>Поступления от оказания услуг (выполнения работ) на платной основе и от иной приносящей доход деятельности, руб. (с точностью до двух знаков после запятой - 0,00)</t>
  </si>
  <si>
    <t xml:space="preserve">                                               Утверждаю</t>
  </si>
  <si>
    <t>Коды</t>
  </si>
  <si>
    <t>Дата</t>
  </si>
  <si>
    <t>по Сводному реестру</t>
  </si>
  <si>
    <t>глава по БК</t>
  </si>
  <si>
    <t>ИНН</t>
  </si>
  <si>
    <t>КПП</t>
  </si>
  <si>
    <t>Единица измерения: рублей</t>
  </si>
  <si>
    <t>по ОКЕИ</t>
  </si>
  <si>
    <t xml:space="preserve">                     </t>
  </si>
  <si>
    <t>Раздел 1. Поступления и выплаты</t>
  </si>
  <si>
    <t>Код по бюджетной классификации Российской Федерации &lt;1&gt;</t>
  </si>
  <si>
    <t>Аналитический код &lt;2&gt;</t>
  </si>
  <si>
    <t>Сумма</t>
  </si>
  <si>
    <t>за пределами планового периода</t>
  </si>
  <si>
    <t>Остаток средств на начало текущего финансового года &lt;3&gt;</t>
  </si>
  <si>
    <t>x</t>
  </si>
  <si>
    <t>Остаток средств на конец текущего финансового года &lt;3&gt;</t>
  </si>
  <si>
    <t>Доходы, всего:</t>
  </si>
  <si>
    <t>доходы от собственности, всего</t>
  </si>
  <si>
    <t>доходы от оказания услуг, работ, компенсации затрат учреждений, всего</t>
  </si>
  <si>
    <t>субсидии на финансовое обеспечение выполнения муниципального задания за счет средств местного бюджета</t>
  </si>
  <si>
    <t>субсидии на финансовое обеспечение выполнения муниципального задания за счет средств краевого бюджета</t>
  </si>
  <si>
    <t>доходы от штрафов, пеней, иных сумм принудительного изъятия, всего</t>
  </si>
  <si>
    <t>безвозмездные денежные поступления, всего</t>
  </si>
  <si>
    <t>прочие доходы, всего</t>
  </si>
  <si>
    <t>целевые субсидии</t>
  </si>
  <si>
    <t>доходы от операций с активами, всего</t>
  </si>
  <si>
    <t>прочие поступления, всего &lt;4&gt;</t>
  </si>
  <si>
    <t>из них:</t>
  </si>
  <si>
    <t>увеличение остатков денежных средств за счет возврата дебиторской задолженности прошлых лет</t>
  </si>
  <si>
    <t>Расходы, всего</t>
  </si>
  <si>
    <t>на выплаты персоналу, всего</t>
  </si>
  <si>
    <t>оплата труда</t>
  </si>
  <si>
    <t>прочие выплаты персоналу, в том числе компенсационного характера</t>
  </si>
  <si>
    <t>иные выплаты, за исключением фонда оплаты труда учреждения, для выполнения отдельных полномочий</t>
  </si>
  <si>
    <t>взносы по обязательному социальному страхованию на выплаты по оплате труда работников и иные выплаты работникам учреждений, всего</t>
  </si>
  <si>
    <t>на выплаты по оплате труда</t>
  </si>
  <si>
    <t>на иные выплаты работникам</t>
  </si>
  <si>
    <t>социальные и иные выплаты населению, всего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</si>
  <si>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</si>
  <si>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</si>
  <si>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выплата стипендий, осуществление иных расходов на социальную поддержку обучающихся за счет средств стипендиального фонда</t>
  </si>
  <si>
    <t>на премирование физических лиц за достижения в области культуры, искусства, образования, науки и техники, а также на предоставление грантов с целью поддержки проектов в области науки, культуры и искусства</t>
  </si>
  <si>
    <t>уплата налогов, сборов и иных платежей, всего</t>
  </si>
  <si>
    <t>налог на имущество организаций и земельный налог</t>
  </si>
  <si>
    <t>иные налоги (включаемые в состав расходов) в бюджеты бюджетной системы Российской Федерации, а также государственная пошлина</t>
  </si>
  <si>
    <t>уплата штрафов (в том числе административных), пеней, иных платежей</t>
  </si>
  <si>
    <t>безвозмездные перечисления организациям и физическим лицам, всего</t>
  </si>
  <si>
    <t>гранты, предоставляемые другим организациям и физическим лицам</t>
  </si>
  <si>
    <t>прочие выплаты (кроме выплат на закупку товаров, работ, услуг)</t>
  </si>
  <si>
    <t>исполнение судебных актов Российской Федерации и мировых соглашений по возмещению вреда, причиненного в результате деятельности учреждения</t>
  </si>
  <si>
    <t>расходы на закупку товаров, работ, услуг, всего &lt;5&gt;</t>
  </si>
  <si>
    <t>закупку научно-исследовательских и опытно-конструкторских работ</t>
  </si>
  <si>
    <t>закупку товаров, работ, услуг в сфере информационно-коммуникационных технологий</t>
  </si>
  <si>
    <t>закупку товаров, работ, услуг в целях капитального ремонта государственного (муниципального) имущества</t>
  </si>
  <si>
    <t>прочую закупку товаров, работ и услуг, всего</t>
  </si>
  <si>
    <t>капитальные вложения в объекты государственной (муниципальной) собственности, всего</t>
  </si>
  <si>
    <t>приобретение объектов недвижимого имущества муниципальными учреждениями</t>
  </si>
  <si>
    <t>строительство (реконструкция) объектов недвижимого имущества муниципальными учреждениями</t>
  </si>
  <si>
    <t>Выплаты, уменьшающие доход, всего &lt;6&gt;</t>
  </si>
  <si>
    <t>налог на прибыль &lt;6&gt;</t>
  </si>
  <si>
    <t>налог на добавленную стоимость &lt;6&gt;</t>
  </si>
  <si>
    <t>прочие налоги, уменьшающие доход &lt;6&gt;</t>
  </si>
  <si>
    <t>Прочие выплаты, всего &lt;7&gt;</t>
  </si>
  <si>
    <t>возврат в бюджет средств субсидии</t>
  </si>
  <si>
    <t>Раздел 2. Сведения по выплатам на закупки товаров,</t>
  </si>
  <si>
    <t>работ, услуг &lt;8&gt;</t>
  </si>
  <si>
    <t>N п/п</t>
  </si>
  <si>
    <t>Коды строк</t>
  </si>
  <si>
    <t>Год начала закупки</t>
  </si>
  <si>
    <t>Выплаты на закупку товаров, работ, услуг, всего &lt;9&gt;</t>
  </si>
  <si>
    <t>1.1.</t>
  </si>
  <si>
    <t>1.2.</t>
  </si>
  <si>
    <t>1.3.</t>
  </si>
  <si>
    <t>1.4.</t>
  </si>
  <si>
    <t>за счет субсидий, предоставляемых на финансовое обеспечение выполнения государственного (муниципального) задания</t>
  </si>
  <si>
    <t>1.4.1.1.</t>
  </si>
  <si>
    <t>в соответствии с Федеральным законом N 44-ФЗ</t>
  </si>
  <si>
    <t>1.4.1.2.</t>
  </si>
  <si>
    <t>1.4.2.</t>
  </si>
  <si>
    <t>за счет субсидий, предоставляемых в соответствии с абзацем вторым пункта 1 статьи 78.1 Бюджетного кодекса Российской Федерации</t>
  </si>
  <si>
    <t>1.4.2.1</t>
  </si>
  <si>
    <t>1.4.2.2.</t>
  </si>
  <si>
    <t>1.4.3.</t>
  </si>
  <si>
    <t>за счет субсидий, предоставляемых на осуществление капитальных вложений &lt;13&gt;</t>
  </si>
  <si>
    <t>1.4.4.</t>
  </si>
  <si>
    <t>за счет средств обязательного медицинского страхования</t>
  </si>
  <si>
    <t>1.4.4.1.</t>
  </si>
  <si>
    <t>1.4.4.2.</t>
  </si>
  <si>
    <t>1.4.5.</t>
  </si>
  <si>
    <t>за счет прочих источников финансового обеспечения</t>
  </si>
  <si>
    <t>1.4.5.1.</t>
  </si>
  <si>
    <t>1.4.5.2.</t>
  </si>
  <si>
    <t>в соответствии с Федеральным законом N 223-ФЗ</t>
  </si>
  <si>
    <t>2.</t>
  </si>
  <si>
    <t>в том числе по году начала закупки:</t>
  </si>
  <si>
    <t>3.</t>
  </si>
  <si>
    <t>Итого по договорам, планируемым к заключению в соответствующем финансовом году в соответствии с Федеральным законом N 223-ФЗ, по соответствующему году закупки</t>
  </si>
  <si>
    <r>
      <t xml:space="preserve">по контрактам (договорам), заключенным до начала текущего финансового года без применения норм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от 5 апреля 2013 г. N 44-ФЗ "О контрактной системе в сфере закупок товаров, работ, услуг для обеспечения государственных и муниципальных нужд" (Собрание законодательства Российской Федерации, 2013, N 14, ст. 1652; 2018, N 32, ст. 5104) (далее - Федеральный закон N 44-ФЗ)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от 18 июля 2011 г. N 223-ФЗ "О закупках товаров, работ, услуг отдельными видами юридических лиц" (Собрание законодательства Российской Федерации, 2011, N 30, ст. 4571; 2018, N 32, ст. 5135) (далее - Федеральный закон N 223-ФЗ) </t>
    </r>
    <r>
      <rPr>
        <sz val="11"/>
        <color rgb="FF0000FF"/>
        <rFont val="Times New Roman"/>
        <family val="1"/>
        <charset val="204"/>
      </rPr>
      <t>&lt;10&gt;</t>
    </r>
  </si>
  <si>
    <r>
      <t xml:space="preserve">по контрактам (договорам), планируемым к заключению в соответствующем финансовом году без применения норм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&lt;10&gt;</t>
    </r>
  </si>
  <si>
    <r>
      <t xml:space="preserve">по контрактам (договорам), заключенным до начала текущего финансового года с учетом требований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&lt;11&gt;</t>
    </r>
  </si>
  <si>
    <r>
      <t xml:space="preserve">по контрактам (договорам), планируемым к заключению в соответствующем финансовом году с учетом требований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44-ФЗ и Федерального </t>
    </r>
    <r>
      <rPr>
        <sz val="11"/>
        <color rgb="FF0000FF"/>
        <rFont val="Times New Roman"/>
        <family val="1"/>
        <charset val="204"/>
      </rPr>
      <t>закона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&lt;11&gt;</t>
    </r>
  </si>
  <si>
    <r>
      <t xml:space="preserve">в соответствии с Федеральным </t>
    </r>
    <r>
      <rPr>
        <sz val="11"/>
        <color rgb="FF0000FF"/>
        <rFont val="Times New Roman"/>
        <family val="1"/>
        <charset val="204"/>
      </rPr>
      <t>законом</t>
    </r>
    <r>
      <rPr>
        <sz val="11"/>
        <color theme="1"/>
        <rFont val="Times New Roman"/>
        <family val="1"/>
        <charset val="204"/>
      </rPr>
      <t xml:space="preserve"> N 223-ФЗ </t>
    </r>
    <r>
      <rPr>
        <sz val="11"/>
        <color rgb="FF0000FF"/>
        <rFont val="Times New Roman"/>
        <family val="1"/>
        <charset val="204"/>
      </rPr>
      <t>&lt;12&gt;</t>
    </r>
  </si>
  <si>
    <r>
      <t xml:space="preserve">Итого по контрактам, планируемым к заключению в соответствующем финансовом году в соответствии с Федеральным </t>
    </r>
    <r>
      <rPr>
        <sz val="11"/>
        <color rgb="FF0000FF"/>
        <rFont val="Times New Roman"/>
        <family val="1"/>
        <charset val="204"/>
      </rPr>
      <t>законом</t>
    </r>
    <r>
      <rPr>
        <sz val="11"/>
        <color theme="1"/>
        <rFont val="Times New Roman"/>
        <family val="1"/>
        <charset val="204"/>
      </rPr>
      <t xml:space="preserve"> N 44-ФЗ, по соответствующему году закупки </t>
    </r>
    <r>
      <rPr>
        <sz val="11"/>
        <color rgb="FF0000FF"/>
        <rFont val="Times New Roman"/>
        <family val="1"/>
        <charset val="204"/>
      </rPr>
      <t>&lt;14&gt;</t>
    </r>
  </si>
  <si>
    <t>1.4.1.</t>
  </si>
  <si>
    <t>Показатели по поступлениям</t>
  </si>
  <si>
    <t xml:space="preserve">и выплатам учреждения </t>
  </si>
  <si>
    <t>Таблица 1</t>
  </si>
  <si>
    <t xml:space="preserve">  (подпись)        (расшифровка подписи)</t>
  </si>
  <si>
    <t>Управление образования администрации Новоалександровского городского округа</t>
  </si>
  <si>
    <t xml:space="preserve">                (должность)                                                   (подпись)                     (расшифровка подписи)</t>
  </si>
  <si>
    <t>X</t>
  </si>
  <si>
    <t>Доходы от платной деятельности</t>
  </si>
  <si>
    <t>Прочие безвозмездные поступления (гранты, пожертвования,ОСАГО и т.д.)</t>
  </si>
  <si>
    <t>Прочие доходы от платной деятельности (родительская плата, питание)</t>
  </si>
  <si>
    <t>Расходы на обеспечение деятельности (оказание услуг) муниципальных учреждений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</si>
  <si>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а также обеспечение дополнительного образования детей в муниципальных общеобразовательных организациях и на финансовое обеспечение получения начального общего, основного общего, среднего общего образования в частных общеобразовательных организациях</t>
  </si>
  <si>
    <t>Расходы на осуществление мероприятий к осенне-зимнему периоду муниципальных учреждений</t>
  </si>
  <si>
    <t>Мероприятия по обеспечению пожарной безопасности</t>
  </si>
  <si>
    <t>Мероприятия по профилактике терроризма и экстремизма, повышение уровня антитеррористической защищенности муниципальных учреждений</t>
  </si>
  <si>
    <t>ПРОЧЕЕ</t>
  </si>
  <si>
    <t>073D0624</t>
  </si>
  <si>
    <t>Муниципальное бюджетное учреждение дополнительного образования "Спортивная школа"</t>
  </si>
  <si>
    <t>073Z3598</t>
  </si>
  <si>
    <t>Директор Муниципального бюджетного учреждения дополнительного образования "Спортивная школа"</t>
  </si>
  <si>
    <t>310.20</t>
  </si>
  <si>
    <t>310.30</t>
  </si>
  <si>
    <t>310.50</t>
  </si>
  <si>
    <t xml:space="preserve">Профилактика и устранение последствий распространения коронавирусной инфекции на территории Новоалександровского городского округа Ставропольского края за счет средств резервного фонда администрации Новоалександровского городского округа Ставропольского края </t>
  </si>
  <si>
    <t xml:space="preserve">                        (должность)                (фамилия, инициалы)                                (телефон)</t>
  </si>
  <si>
    <t>Закупка энергетических ресурсов</t>
  </si>
  <si>
    <t>1.3.1</t>
  </si>
  <si>
    <t xml:space="preserve">в том числе:
в соответствии с Федеральным законом N 44-ФЗ
из них &lt;11.1&gt;:
в том числе:
</t>
  </si>
  <si>
    <t>1.3.2</t>
  </si>
  <si>
    <t>0001</t>
  </si>
  <si>
    <t>0002</t>
  </si>
  <si>
    <t>в том числе:целевые субсидии</t>
  </si>
  <si>
    <t>гранты, предоставляемые бюджетными организациями</t>
  </si>
  <si>
    <t>гранты, предоставляемые иными некомерческими организациями(за исключением бюджетных и автономных учреждений)</t>
  </si>
  <si>
    <t>закупка энергетических ресурсов</t>
  </si>
  <si>
    <t>Проведение независимой оценки качества условий оказания услуг организациями социальной сферы</t>
  </si>
  <si>
    <t>2024 год</t>
  </si>
  <si>
    <t>на 2023 г. (текущий финансовый год)</t>
  </si>
  <si>
    <t>на 2024 г. (первый год планового периода)</t>
  </si>
  <si>
    <t>на 2025 г. (второй год планового периода)</t>
  </si>
  <si>
    <t xml:space="preserve">    Исполнитель: экономист                       Серебрякова О.Н.                                 (86544) 6-72-41</t>
  </si>
  <si>
    <t>Расходы на обеспечение деятельности (оказания услуг) муниципальных учреждений</t>
  </si>
  <si>
    <t>Начальник управления образования администрации Новоалександровского муниципального округа Ставропольского края</t>
  </si>
  <si>
    <t>Управление образования администрации Новоалександровского муниципального округа Ставропольского края</t>
  </si>
  <si>
    <r>
      <t xml:space="preserve">                                                                                               </t>
    </r>
    <r>
      <rPr>
        <u/>
        <sz val="11"/>
        <color theme="1"/>
        <rFont val="Times New Roman"/>
        <family val="1"/>
        <charset val="204"/>
      </rPr>
      <t xml:space="preserve">      Н.В. Бороденко</t>
    </r>
  </si>
  <si>
    <t>Организация и проведение спортивных мероприятий, обеспечение подготовки и участия спортсменов в соревнованиях</t>
  </si>
  <si>
    <t>2025 год</t>
  </si>
  <si>
    <t>2026 год</t>
  </si>
  <si>
    <t xml:space="preserve">                             "26" декабря 2024 г.</t>
  </si>
  <si>
    <t xml:space="preserve">           План финансово-хозяйственной деятельности на 2025 г.</t>
  </si>
  <si>
    <t xml:space="preserve">                                (на 2025 год и плановый период 2026-2027 годов.)</t>
  </si>
  <si>
    <t xml:space="preserve">    "26" декабря 2024 г.</t>
  </si>
  <si>
    <t>на 26 декабря 2024 г.</t>
  </si>
  <si>
    <t>на 2025 г. текущий финансовый год</t>
  </si>
  <si>
    <t>на 2026 г. первый год планового периода</t>
  </si>
  <si>
    <t>на 2027 г. второй год планового периода</t>
  </si>
  <si>
    <t>И.Н. Смоляков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</si>
</sst>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</font>
    <font>
      <u/>
      <sz val="11"/>
      <color theme="1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u/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>
      <alignment vertical="top"/>
      <protection locked="0"/>
    </xf>
  </cellStyleXfs>
  <cellXfs count="197">
    <xf numFmtId="0" fontId="0" fillId="0" borderId="0" xfId="0"/>
    <xf numFmtId="0" fontId="2" fillId="0" borderId="7" xfId="0" applyFont="1" applyBorder="1" applyAlignment="1">
      <alignment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/>
    </xf>
    <xf numFmtId="0" fontId="1" fillId="0" borderId="0" xfId="0" applyFont="1"/>
    <xf numFmtId="0" fontId="1" fillId="0" borderId="0" xfId="0" applyFont="1" applyAlignment="1">
      <alignment horizontal="justify"/>
    </xf>
    <xf numFmtId="0" fontId="1" fillId="0" borderId="0" xfId="0" applyFont="1" applyAlignment="1">
      <alignment wrapText="1"/>
    </xf>
    <xf numFmtId="0" fontId="1" fillId="0" borderId="7" xfId="0" applyFont="1" applyBorder="1" applyAlignment="1">
      <alignment horizontal="center" vertical="top" wrapText="1"/>
    </xf>
    <xf numFmtId="0" fontId="1" fillId="0" borderId="7" xfId="0" applyFont="1" applyBorder="1" applyAlignment="1">
      <alignment wrapText="1"/>
    </xf>
    <xf numFmtId="0" fontId="2" fillId="0" borderId="6" xfId="0" applyFont="1" applyBorder="1" applyAlignment="1">
      <alignment wrapText="1"/>
    </xf>
    <xf numFmtId="0" fontId="2" fillId="0" borderId="0" xfId="0" applyFont="1" applyAlignment="1">
      <alignment horizontal="justify" wrapText="1"/>
    </xf>
    <xf numFmtId="0" fontId="2" fillId="0" borderId="0" xfId="0" applyFont="1" applyAlignment="1">
      <alignment horizontal="right" wrapText="1"/>
    </xf>
    <xf numFmtId="0" fontId="2" fillId="0" borderId="7" xfId="0" applyFont="1" applyBorder="1" applyAlignment="1">
      <alignment horizontal="right" wrapText="1"/>
    </xf>
    <xf numFmtId="0" fontId="3" fillId="0" borderId="0" xfId="0" applyFont="1" applyAlignment="1">
      <alignment horizontal="right"/>
    </xf>
    <xf numFmtId="0" fontId="3" fillId="0" borderId="4" xfId="0" applyFont="1" applyBorder="1" applyAlignment="1">
      <alignment horizontal="center" vertical="top" wrapText="1"/>
    </xf>
    <xf numFmtId="0" fontId="4" fillId="0" borderId="7" xfId="1" applyBorder="1" applyAlignment="1" applyProtection="1">
      <alignment horizontal="center" vertical="top" wrapText="1"/>
    </xf>
    <xf numFmtId="0" fontId="1" fillId="0" borderId="3" xfId="0" applyFont="1" applyBorder="1" applyAlignment="1">
      <alignment vertical="top" wrapText="1"/>
    </xf>
    <xf numFmtId="0" fontId="1" fillId="0" borderId="7" xfId="0" applyFont="1" applyBorder="1" applyAlignment="1">
      <alignment horizontal="right" wrapText="1"/>
    </xf>
    <xf numFmtId="0" fontId="1" fillId="0" borderId="2" xfId="0" applyFont="1" applyBorder="1" applyAlignment="1">
      <alignment vertical="top" wrapText="1"/>
    </xf>
    <xf numFmtId="0" fontId="3" fillId="0" borderId="9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1" fillId="0" borderId="0" xfId="0" applyFont="1" applyBorder="1"/>
    <xf numFmtId="0" fontId="3" fillId="0" borderId="0" xfId="0" applyFont="1" applyBorder="1" applyAlignment="1"/>
    <xf numFmtId="0" fontId="1" fillId="0" borderId="0" xfId="0" applyFont="1" applyBorder="1" applyAlignment="1"/>
    <xf numFmtId="0" fontId="5" fillId="0" borderId="7" xfId="1" applyFont="1" applyBorder="1" applyAlignment="1" applyProtection="1">
      <alignment vertical="top" wrapText="1"/>
    </xf>
    <xf numFmtId="0" fontId="5" fillId="0" borderId="7" xfId="1" applyFont="1" applyBorder="1" applyAlignment="1" applyProtection="1">
      <alignment horizontal="left" vertical="top" wrapText="1" indent="6"/>
    </xf>
    <xf numFmtId="0" fontId="5" fillId="0" borderId="7" xfId="1" applyFont="1" applyBorder="1" applyAlignment="1" applyProtection="1">
      <alignment horizontal="left" vertical="top" wrapText="1" indent="4"/>
    </xf>
    <xf numFmtId="0" fontId="1" fillId="0" borderId="7" xfId="0" applyFont="1" applyBorder="1" applyAlignment="1">
      <alignment horizontal="center" wrapText="1"/>
    </xf>
    <xf numFmtId="0" fontId="1" fillId="0" borderId="6" xfId="0" applyFont="1" applyBorder="1" applyAlignment="1">
      <alignment horizontal="left" vertical="top" wrapText="1" indent="2"/>
    </xf>
    <xf numFmtId="0" fontId="1" fillId="0" borderId="7" xfId="0" applyFont="1" applyBorder="1" applyAlignment="1">
      <alignment horizontal="left" vertical="top" wrapText="1" indent="2"/>
    </xf>
    <xf numFmtId="0" fontId="1" fillId="0" borderId="6" xfId="0" applyFont="1" applyBorder="1" applyAlignment="1">
      <alignment horizontal="left" vertical="top" wrapText="1" indent="4"/>
    </xf>
    <xf numFmtId="0" fontId="1" fillId="0" borderId="7" xfId="0" applyFont="1" applyBorder="1" applyAlignment="1">
      <alignment horizontal="left" vertical="top" wrapText="1" indent="4"/>
    </xf>
    <xf numFmtId="0" fontId="1" fillId="0" borderId="6" xfId="0" applyFont="1" applyBorder="1" applyAlignment="1">
      <alignment horizontal="left" vertical="top" wrapText="1" indent="6"/>
    </xf>
    <xf numFmtId="0" fontId="1" fillId="0" borderId="7" xfId="0" applyFont="1" applyBorder="1" applyAlignment="1">
      <alignment horizontal="left" vertical="top" wrapText="1" indent="6"/>
    </xf>
    <xf numFmtId="0" fontId="1" fillId="0" borderId="7" xfId="0" applyFont="1" applyBorder="1" applyAlignment="1">
      <alignment vertical="top" wrapText="1"/>
    </xf>
    <xf numFmtId="0" fontId="1" fillId="0" borderId="6" xfId="0" applyFont="1" applyBorder="1" applyAlignment="1">
      <alignment horizontal="center" vertical="top" wrapText="1"/>
    </xf>
    <xf numFmtId="0" fontId="10" fillId="0" borderId="0" xfId="0" applyFont="1" applyAlignment="1">
      <alignment horizontal="right"/>
    </xf>
    <xf numFmtId="0" fontId="3" fillId="0" borderId="7" xfId="0" applyFont="1" applyBorder="1" applyAlignment="1">
      <alignment horizontal="center" vertical="center" wrapText="1"/>
    </xf>
    <xf numFmtId="4" fontId="2" fillId="0" borderId="7" xfId="0" applyNumberFormat="1" applyFont="1" applyBorder="1" applyAlignment="1">
      <alignment horizontal="center" vertical="center" wrapText="1"/>
    </xf>
    <xf numFmtId="4" fontId="11" fillId="0" borderId="7" xfId="0" applyNumberFormat="1" applyFont="1" applyBorder="1" applyAlignment="1">
      <alignment horizontal="center" vertical="center" wrapText="1"/>
    </xf>
    <xf numFmtId="4" fontId="1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top" wrapText="1"/>
    </xf>
    <xf numFmtId="0" fontId="3" fillId="0" borderId="0" xfId="0" applyFont="1" applyFill="1" applyBorder="1" applyAlignment="1"/>
    <xf numFmtId="0" fontId="3" fillId="0" borderId="9" xfId="0" applyFont="1" applyFill="1" applyBorder="1" applyAlignment="1">
      <alignment horizontal="center"/>
    </xf>
    <xf numFmtId="4" fontId="11" fillId="0" borderId="7" xfId="0" applyNumberFormat="1" applyFont="1" applyFill="1" applyBorder="1" applyAlignment="1">
      <alignment horizontal="center" vertical="center" wrapText="1"/>
    </xf>
    <xf numFmtId="4" fontId="2" fillId="0" borderId="7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7" xfId="0" applyFont="1" applyBorder="1" applyAlignment="1">
      <alignment horizontal="center" vertical="center" wrapText="1"/>
    </xf>
    <xf numFmtId="4" fontId="1" fillId="0" borderId="0" xfId="0" applyNumberFormat="1" applyFont="1"/>
    <xf numFmtId="4" fontId="1" fillId="0" borderId="6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14" fontId="3" fillId="0" borderId="7" xfId="0" applyNumberFormat="1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/>
    <xf numFmtId="0" fontId="2" fillId="0" borderId="3" xfId="0" applyFont="1" applyBorder="1" applyAlignment="1">
      <alignment horizontal="center" vertical="top" wrapText="1"/>
    </xf>
    <xf numFmtId="0" fontId="2" fillId="0" borderId="3" xfId="0" applyFont="1" applyBorder="1" applyAlignment="1">
      <alignment wrapText="1"/>
    </xf>
    <xf numFmtId="0" fontId="2" fillId="0" borderId="7" xfId="0" applyFont="1" applyBorder="1" applyAlignment="1">
      <alignment horizontal="center" vertical="top" wrapText="1"/>
    </xf>
    <xf numFmtId="0" fontId="3" fillId="0" borderId="3" xfId="0" applyFont="1" applyBorder="1" applyAlignment="1">
      <alignment vertical="center" wrapText="1"/>
    </xf>
    <xf numFmtId="0" fontId="2" fillId="0" borderId="17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2" fillId="0" borderId="4" xfId="0" applyFont="1" applyBorder="1" applyAlignment="1">
      <alignment horizontal="right" wrapText="1"/>
    </xf>
    <xf numFmtId="4" fontId="2" fillId="0" borderId="17" xfId="0" applyNumberFormat="1" applyFont="1" applyBorder="1" applyAlignment="1">
      <alignment wrapText="1"/>
    </xf>
    <xf numFmtId="0" fontId="2" fillId="0" borderId="9" xfId="0" applyFont="1" applyBorder="1" applyAlignment="1">
      <alignment horizontal="right" wrapText="1"/>
    </xf>
    <xf numFmtId="0" fontId="2" fillId="0" borderId="18" xfId="0" applyFont="1" applyBorder="1" applyAlignment="1">
      <alignment wrapText="1"/>
    </xf>
    <xf numFmtId="0" fontId="2" fillId="0" borderId="19" xfId="0" applyFont="1" applyBorder="1" applyAlignment="1">
      <alignment wrapText="1"/>
    </xf>
    <xf numFmtId="0" fontId="2" fillId="0" borderId="20" xfId="0" applyFont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4" fontId="2" fillId="0" borderId="9" xfId="0" applyNumberFormat="1" applyFont="1" applyBorder="1" applyAlignment="1">
      <alignment horizontal="right" wrapText="1"/>
    </xf>
    <xf numFmtId="4" fontId="2" fillId="0" borderId="10" xfId="0" applyNumberFormat="1" applyFont="1" applyBorder="1" applyAlignment="1">
      <alignment wrapText="1"/>
    </xf>
    <xf numFmtId="4" fontId="2" fillId="0" borderId="8" xfId="0" applyNumberFormat="1" applyFont="1" applyBorder="1" applyAlignment="1">
      <alignment wrapText="1"/>
    </xf>
    <xf numFmtId="4" fontId="2" fillId="0" borderId="0" xfId="0" applyNumberFormat="1" applyFont="1" applyAlignment="1">
      <alignment wrapText="1"/>
    </xf>
    <xf numFmtId="49" fontId="1" fillId="0" borderId="3" xfId="0" applyNumberFormat="1" applyFont="1" applyBorder="1" applyAlignment="1">
      <alignment horizontal="center" wrapText="1"/>
    </xf>
    <xf numFmtId="49" fontId="1" fillId="0" borderId="7" xfId="0" applyNumberFormat="1" applyFont="1" applyBorder="1" applyAlignment="1">
      <alignment horizontal="right" wrapText="1"/>
    </xf>
    <xf numFmtId="4" fontId="1" fillId="0" borderId="1" xfId="0" applyNumberFormat="1" applyFont="1" applyBorder="1" applyAlignment="1">
      <alignment vertical="center" wrapText="1"/>
    </xf>
    <xf numFmtId="0" fontId="1" fillId="0" borderId="17" xfId="0" applyFont="1" applyBorder="1" applyAlignment="1">
      <alignment vertical="top" wrapText="1"/>
    </xf>
    <xf numFmtId="0" fontId="1" fillId="0" borderId="17" xfId="0" applyFont="1" applyBorder="1" applyAlignment="1">
      <alignment wrapText="1"/>
    </xf>
    <xf numFmtId="4" fontId="1" fillId="0" borderId="17" xfId="0" applyNumberFormat="1" applyFont="1" applyBorder="1" applyAlignment="1">
      <alignment vertical="center" wrapText="1"/>
    </xf>
    <xf numFmtId="0" fontId="2" fillId="0" borderId="7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14" fillId="0" borderId="0" xfId="0" applyFont="1"/>
    <xf numFmtId="0" fontId="15" fillId="0" borderId="0" xfId="0" applyFont="1" applyAlignment="1">
      <alignment horizontal="right"/>
    </xf>
    <xf numFmtId="0" fontId="16" fillId="0" borderId="0" xfId="0" applyFont="1"/>
    <xf numFmtId="0" fontId="15" fillId="0" borderId="0" xfId="0" applyFont="1" applyAlignment="1">
      <alignment horizontal="justify"/>
    </xf>
    <xf numFmtId="0" fontId="15" fillId="0" borderId="0" xfId="0" applyFont="1" applyAlignment="1">
      <alignment vertical="top" wrapText="1"/>
    </xf>
    <xf numFmtId="0" fontId="15" fillId="0" borderId="6" xfId="0" applyFont="1" applyBorder="1" applyAlignment="1">
      <alignment vertical="top" wrapText="1"/>
    </xf>
    <xf numFmtId="0" fontId="15" fillId="0" borderId="6" xfId="0" applyFont="1" applyBorder="1" applyAlignment="1">
      <alignment horizontal="right" vertical="top" wrapText="1"/>
    </xf>
    <xf numFmtId="0" fontId="14" fillId="0" borderId="7" xfId="0" applyFont="1" applyBorder="1" applyAlignment="1">
      <alignment horizontal="center" vertical="top" wrapText="1"/>
    </xf>
    <xf numFmtId="4" fontId="14" fillId="0" borderId="7" xfId="0" applyNumberFormat="1" applyFont="1" applyBorder="1" applyAlignment="1">
      <alignment horizontal="center" vertical="center" wrapText="1"/>
    </xf>
    <xf numFmtId="4" fontId="14" fillId="0" borderId="7" xfId="0" applyNumberFormat="1" applyFont="1" applyFill="1" applyBorder="1" applyAlignment="1">
      <alignment horizontal="center" vertical="center" wrapText="1"/>
    </xf>
    <xf numFmtId="4" fontId="17" fillId="2" borderId="7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vertical="center" wrapText="1"/>
    </xf>
    <xf numFmtId="4" fontId="14" fillId="0" borderId="17" xfId="0" applyNumberFormat="1" applyFont="1" applyBorder="1" applyAlignment="1">
      <alignment vertical="center" wrapText="1"/>
    </xf>
    <xf numFmtId="4" fontId="11" fillId="2" borderId="7" xfId="0" applyNumberFormat="1" applyFont="1" applyFill="1" applyBorder="1" applyAlignment="1">
      <alignment horizontal="center" vertical="center" wrapText="1"/>
    </xf>
    <xf numFmtId="4" fontId="2" fillId="2" borderId="7" xfId="0" applyNumberFormat="1" applyFont="1" applyFill="1" applyBorder="1" applyAlignment="1">
      <alignment horizontal="center" vertical="center" wrapText="1"/>
    </xf>
    <xf numFmtId="4" fontId="14" fillId="2" borderId="7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12" fillId="2" borderId="7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wrapText="1"/>
    </xf>
    <xf numFmtId="4" fontId="17" fillId="3" borderId="7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1" xfId="0" applyFont="1" applyBorder="1" applyAlignment="1">
      <alignment horizontal="right" wrapText="1"/>
    </xf>
    <xf numFmtId="0" fontId="1" fillId="0" borderId="3" xfId="0" applyFont="1" applyBorder="1" applyAlignment="1">
      <alignment horizontal="right" wrapText="1"/>
    </xf>
    <xf numFmtId="4" fontId="14" fillId="0" borderId="1" xfId="0" applyNumberFormat="1" applyFont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7" fillId="0" borderId="3" xfId="0" applyNumberFormat="1" applyFont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top" wrapText="1"/>
    </xf>
    <xf numFmtId="0" fontId="1" fillId="0" borderId="0" xfId="0" applyFont="1" applyAlignment="1">
      <alignment horizontal="right" vertical="top" wrapText="1"/>
    </xf>
    <xf numFmtId="0" fontId="9" fillId="0" borderId="0" xfId="0" applyFont="1" applyBorder="1" applyAlignment="1">
      <alignment horizontal="right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/>
    </xf>
    <xf numFmtId="4" fontId="12" fillId="0" borderId="1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>
      <alignment horizontal="left" vertical="top" wrapText="1"/>
    </xf>
    <xf numFmtId="4" fontId="13" fillId="0" borderId="1" xfId="0" applyNumberFormat="1" applyFont="1" applyBorder="1" applyAlignment="1">
      <alignment horizontal="center" vertical="center" wrapText="1"/>
    </xf>
    <xf numFmtId="4" fontId="13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2" fillId="0" borderId="1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right" wrapText="1"/>
    </xf>
    <xf numFmtId="0" fontId="2" fillId="0" borderId="3" xfId="0" applyFont="1" applyBorder="1" applyAlignment="1">
      <alignment horizontal="right" wrapText="1"/>
    </xf>
    <xf numFmtId="0" fontId="2" fillId="0" borderId="1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2" xfId="0" applyFont="1" applyBorder="1" applyAlignment="1">
      <alignment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6" fillId="0" borderId="1" xfId="1" applyFont="1" applyFill="1" applyBorder="1" applyAlignment="1" applyProtection="1">
      <alignment horizontal="center" vertical="top" wrapText="1"/>
    </xf>
    <xf numFmtId="0" fontId="6" fillId="0" borderId="3" xfId="1" applyFont="1" applyFill="1" applyBorder="1" applyAlignment="1" applyProtection="1">
      <alignment horizontal="center" vertical="top" wrapText="1"/>
    </xf>
    <xf numFmtId="0" fontId="2" fillId="0" borderId="2" xfId="0" applyFont="1" applyBorder="1" applyAlignment="1">
      <alignment horizontal="left" wrapText="1"/>
    </xf>
    <xf numFmtId="0" fontId="2" fillId="0" borderId="2" xfId="0" applyFont="1" applyBorder="1" applyAlignment="1">
      <alignment horizontal="right" wrapText="1"/>
    </xf>
    <xf numFmtId="0" fontId="2" fillId="0" borderId="2" xfId="0" applyFont="1" applyBorder="1" applyAlignment="1">
      <alignment horizontal="center" vertical="top" wrapText="1"/>
    </xf>
    <xf numFmtId="0" fontId="2" fillId="0" borderId="10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/>
    </xf>
    <xf numFmtId="0" fontId="2" fillId="0" borderId="13" xfId="0" applyFont="1" applyBorder="1" applyAlignment="1">
      <alignment horizontal="center" vertical="top" wrapText="1"/>
    </xf>
    <xf numFmtId="0" fontId="2" fillId="0" borderId="14" xfId="0" applyFont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7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2" fillId="0" borderId="0" xfId="0" applyFont="1" applyAlignment="1">
      <alignment horizontal="right" wrapText="1"/>
    </xf>
    <xf numFmtId="0" fontId="2" fillId="0" borderId="9" xfId="0" applyFont="1" applyBorder="1" applyAlignment="1">
      <alignment horizontal="right" wrapText="1"/>
    </xf>
    <xf numFmtId="0" fontId="6" fillId="0" borderId="10" xfId="1" applyFont="1" applyBorder="1" applyAlignment="1" applyProtection="1">
      <alignment horizontal="center" vertical="top" wrapText="1"/>
    </xf>
    <xf numFmtId="0" fontId="6" fillId="0" borderId="8" xfId="1" applyFont="1" applyBorder="1" applyAlignment="1" applyProtection="1">
      <alignment horizontal="center" vertical="top" wrapText="1"/>
    </xf>
    <xf numFmtId="0" fontId="6" fillId="0" borderId="4" xfId="1" applyFont="1" applyBorder="1" applyAlignment="1" applyProtection="1">
      <alignment horizontal="center" vertical="top" wrapText="1"/>
    </xf>
    <xf numFmtId="0" fontId="2" fillId="2" borderId="1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1" fillId="0" borderId="3" xfId="0" applyNumberFormat="1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2" fillId="0" borderId="6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consultantplus://offline/ref=F4D626C79684DBF07151ED471452EB8DAE1F024CD4489BB32ABA81821FDCF650460E44F7CCFD000F28C15C2203EFE3DDEF459F02E33321FD0D06N" TargetMode="Externa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2.bin"/><Relationship Id="rId3" Type="http://schemas.openxmlformats.org/officeDocument/2006/relationships/hyperlink" Target="consultantplus://offline/ref=D1CC6B7A2BD0604E8144A14DA334F909E29B560F4609694862189992D34BA69952E0EC7EBE108BA364374B6F0C5513I" TargetMode="External"/><Relationship Id="rId7" Type="http://schemas.openxmlformats.org/officeDocument/2006/relationships/hyperlink" Target="consultantplus://offline/ref=D1CC6B7A2BD0604E8144A14DA334F909E29A520B4A05694862189992D34BA69952E0EC7EBE108BA364374B6F0C5513I" TargetMode="External"/><Relationship Id="rId2" Type="http://schemas.openxmlformats.org/officeDocument/2006/relationships/hyperlink" Target="consultantplus://offline/ref=D1CC6B7A2BD0604E8144A14DA334F909E29A540B4A00694862189992D34BA69940E0B470BE1293A932780D3A005B04D1AB96B4F271EE511DI" TargetMode="External"/><Relationship Id="rId1" Type="http://schemas.openxmlformats.org/officeDocument/2006/relationships/hyperlink" Target="consultantplus://offline/ref=D1CC6B7A2BD0604E8144A14DA334F909E29B560F4609694862189992D34BA69952E0EC7EBE108BA364374B6F0C5513I" TargetMode="External"/><Relationship Id="rId6" Type="http://schemas.openxmlformats.org/officeDocument/2006/relationships/hyperlink" Target="consultantplus://offline/ref=D1CC6B7A2BD0604E8144A14DA334F909E29A520B4A05694862189992D34BA69952E0EC7EBE108BA364374B6F0C5513I" TargetMode="External"/><Relationship Id="rId5" Type="http://schemas.openxmlformats.org/officeDocument/2006/relationships/hyperlink" Target="consultantplus://offline/ref=D1CC6B7A2BD0604E8144A14DA334F909E29B560F4609694862189992D34BA69952E0EC7EBE108BA364374B6F0C5513I" TargetMode="External"/><Relationship Id="rId4" Type="http://schemas.openxmlformats.org/officeDocument/2006/relationships/hyperlink" Target="consultantplus://offline/ref=D1CC6B7A2BD0604E8144A14DA334F909E29B560F4609694862189992D34BA69952E0EC7EBE108BA364374B6F0C5513I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consultantplus://offline/ref=7160535FAF69A80D39C59825BE9529CCC48D48EF6D1E47D4006CAE644D7B59D96E114E0188378934AEF1FD9EFE5002C66DF514B456EBx7B2O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consultantplus://offline/ref=7160535FAF69A80D39C59825BE9529CCC48D48EF6D1E47D4006CAE644D7B59D96E114E0188378934AEF1FD9EFE5002C66DF514B456EBx7B2O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M104"/>
  <sheetViews>
    <sheetView topLeftCell="A97" zoomScale="80" zoomScaleNormal="80" workbookViewId="0">
      <selection activeCell="I53" sqref="I53"/>
    </sheetView>
  </sheetViews>
  <sheetFormatPr defaultColWidth="9.109375" defaultRowHeight="13.8" x14ac:dyDescent="0.25"/>
  <cols>
    <col min="1" max="1" width="39.6640625" style="4" customWidth="1"/>
    <col min="2" max="2" width="9.109375" style="4"/>
    <col min="3" max="3" width="11" style="4" customWidth="1"/>
    <col min="4" max="4" width="9.109375" style="4"/>
    <col min="5" max="5" width="16.5546875" style="83" customWidth="1"/>
    <col min="6" max="6" width="16.109375" style="83" customWidth="1"/>
    <col min="7" max="7" width="14.44140625" style="83" customWidth="1"/>
    <col min="8" max="8" width="15.5546875" style="4" customWidth="1"/>
    <col min="9" max="9" width="15.33203125" style="4" customWidth="1"/>
    <col min="10" max="10" width="14.88671875" style="4" customWidth="1"/>
    <col min="11" max="12" width="14" style="4" customWidth="1"/>
    <col min="13" max="16384" width="9.109375" style="4"/>
  </cols>
  <sheetData>
    <row r="1" spans="1:8" ht="18" x14ac:dyDescent="0.35">
      <c r="F1" s="84"/>
      <c r="G1" s="85"/>
      <c r="H1" s="13" t="s">
        <v>53</v>
      </c>
    </row>
    <row r="2" spans="1:8" ht="18.75" customHeight="1" x14ac:dyDescent="0.25">
      <c r="D2" s="124" t="s">
        <v>201</v>
      </c>
      <c r="E2" s="124"/>
      <c r="F2" s="124"/>
      <c r="G2" s="124"/>
      <c r="H2" s="124"/>
    </row>
    <row r="3" spans="1:8" ht="18.75" customHeight="1" x14ac:dyDescent="0.25">
      <c r="D3" s="124"/>
      <c r="E3" s="124"/>
      <c r="F3" s="124"/>
      <c r="G3" s="124"/>
      <c r="H3" s="124"/>
    </row>
    <row r="4" spans="1:8" ht="18.75" customHeight="1" x14ac:dyDescent="0.25">
      <c r="D4" s="125" t="s">
        <v>202</v>
      </c>
      <c r="E4" s="125"/>
      <c r="F4" s="125"/>
      <c r="G4" s="125"/>
      <c r="H4" s="125"/>
    </row>
    <row r="5" spans="1:8" ht="18.75" customHeight="1" x14ac:dyDescent="0.25">
      <c r="D5" s="125"/>
      <c r="E5" s="125"/>
      <c r="F5" s="125"/>
      <c r="G5" s="125"/>
      <c r="H5" s="125"/>
    </row>
    <row r="6" spans="1:8" ht="18.75" customHeight="1" x14ac:dyDescent="0.3">
      <c r="D6" s="126" t="s">
        <v>203</v>
      </c>
      <c r="E6" s="126"/>
      <c r="F6" s="126"/>
      <c r="G6" s="126"/>
      <c r="H6" s="126"/>
    </row>
    <row r="7" spans="1:8" ht="18" x14ac:dyDescent="0.35">
      <c r="F7" s="84"/>
      <c r="G7" s="85"/>
      <c r="H7" s="36" t="s">
        <v>162</v>
      </c>
    </row>
    <row r="8" spans="1:8" ht="18" x14ac:dyDescent="0.35">
      <c r="F8" s="84"/>
      <c r="G8" s="85"/>
      <c r="H8" s="13"/>
    </row>
    <row r="9" spans="1:8" ht="18" x14ac:dyDescent="0.35">
      <c r="F9" s="84"/>
      <c r="G9" s="85"/>
      <c r="H9" s="13" t="s">
        <v>207</v>
      </c>
    </row>
    <row r="10" spans="1:8" ht="18" x14ac:dyDescent="0.35">
      <c r="F10" s="86"/>
      <c r="G10" s="85"/>
      <c r="H10" s="3"/>
    </row>
    <row r="11" spans="1:8" ht="18" x14ac:dyDescent="0.35">
      <c r="A11" s="128" t="s">
        <v>208</v>
      </c>
      <c r="B11" s="128"/>
      <c r="C11" s="128"/>
      <c r="D11" s="128"/>
      <c r="E11" s="128"/>
      <c r="F11" s="128"/>
      <c r="G11" s="128"/>
      <c r="H11" s="128"/>
    </row>
    <row r="12" spans="1:8" ht="18" x14ac:dyDescent="0.35">
      <c r="A12" s="131" t="s">
        <v>209</v>
      </c>
      <c r="B12" s="131"/>
      <c r="C12" s="131"/>
      <c r="D12" s="131"/>
      <c r="E12" s="131"/>
      <c r="F12" s="131"/>
      <c r="G12" s="131"/>
      <c r="H12" s="52"/>
    </row>
    <row r="13" spans="1:8" ht="18.600000000000001" thickBot="1" x14ac:dyDescent="0.4">
      <c r="F13" s="86"/>
      <c r="G13" s="85"/>
      <c r="H13"/>
    </row>
    <row r="14" spans="1:8" ht="18.600000000000001" thickBot="1" x14ac:dyDescent="0.3">
      <c r="F14" s="87"/>
      <c r="G14" s="88"/>
      <c r="H14" s="14" t="s">
        <v>54</v>
      </c>
    </row>
    <row r="15" spans="1:8" ht="18.600000000000001" thickBot="1" x14ac:dyDescent="0.3">
      <c r="F15" s="87"/>
      <c r="G15" s="89" t="s">
        <v>55</v>
      </c>
      <c r="H15" s="53">
        <v>45652</v>
      </c>
    </row>
    <row r="16" spans="1:8" ht="54.6" thickBot="1" x14ac:dyDescent="0.4">
      <c r="A16" s="129" t="s">
        <v>163</v>
      </c>
      <c r="B16" s="129"/>
      <c r="C16" s="129"/>
      <c r="D16" s="129"/>
      <c r="E16" s="129"/>
      <c r="F16" s="129"/>
      <c r="G16" s="89" t="s">
        <v>56</v>
      </c>
      <c r="H16" s="37" t="s">
        <v>175</v>
      </c>
    </row>
    <row r="17" spans="1:12" ht="18.600000000000001" thickBot="1" x14ac:dyDescent="0.4">
      <c r="A17" s="129"/>
      <c r="B17" s="129"/>
      <c r="C17" s="129"/>
      <c r="D17" s="129"/>
      <c r="E17" s="129"/>
      <c r="F17" s="129"/>
      <c r="G17" s="89" t="s">
        <v>57</v>
      </c>
      <c r="H17" s="37">
        <v>606</v>
      </c>
    </row>
    <row r="18" spans="1:12" ht="54.6" thickBot="1" x14ac:dyDescent="0.4">
      <c r="A18" s="129" t="s">
        <v>176</v>
      </c>
      <c r="B18" s="129"/>
      <c r="C18" s="129"/>
      <c r="D18" s="129"/>
      <c r="E18" s="129"/>
      <c r="F18" s="129"/>
      <c r="G18" s="89" t="s">
        <v>56</v>
      </c>
      <c r="H18" s="37" t="s">
        <v>177</v>
      </c>
    </row>
    <row r="19" spans="1:12" ht="18.600000000000001" thickBot="1" x14ac:dyDescent="0.3">
      <c r="F19" s="87"/>
      <c r="G19" s="89" t="s">
        <v>58</v>
      </c>
      <c r="H19" s="37">
        <v>2615011106</v>
      </c>
    </row>
    <row r="20" spans="1:12" ht="18.600000000000001" thickBot="1" x14ac:dyDescent="0.3">
      <c r="A20" s="130"/>
      <c r="B20" s="130"/>
      <c r="C20" s="130"/>
      <c r="D20" s="130"/>
      <c r="E20" s="130"/>
      <c r="F20" s="130"/>
      <c r="G20" s="89" t="s">
        <v>59</v>
      </c>
      <c r="H20" s="37">
        <v>261501001</v>
      </c>
    </row>
    <row r="21" spans="1:12" ht="18.600000000000001" thickBot="1" x14ac:dyDescent="0.3">
      <c r="A21" s="127" t="s">
        <v>60</v>
      </c>
      <c r="B21" s="127"/>
      <c r="C21" s="127"/>
      <c r="D21" s="127"/>
      <c r="E21" s="127"/>
      <c r="F21" s="127"/>
      <c r="G21" s="89" t="s">
        <v>61</v>
      </c>
      <c r="H21" s="15">
        <v>383</v>
      </c>
    </row>
    <row r="22" spans="1:12" ht="18" x14ac:dyDescent="0.35">
      <c r="F22" s="86" t="s">
        <v>62</v>
      </c>
      <c r="G22" s="85"/>
      <c r="H22"/>
    </row>
    <row r="23" spans="1:12" ht="15" customHeight="1" x14ac:dyDescent="0.35">
      <c r="A23" s="128" t="s">
        <v>63</v>
      </c>
      <c r="B23" s="128"/>
      <c r="C23" s="128"/>
      <c r="D23" s="128"/>
      <c r="E23" s="128"/>
      <c r="F23" s="128"/>
      <c r="G23" s="128"/>
      <c r="H23" s="128"/>
    </row>
    <row r="24" spans="1:12" ht="14.4" thickBot="1" x14ac:dyDescent="0.3"/>
    <row r="25" spans="1:12" ht="55.5" customHeight="1" thickBot="1" x14ac:dyDescent="0.3">
      <c r="A25" s="113" t="s">
        <v>0</v>
      </c>
      <c r="B25" s="113" t="s">
        <v>1</v>
      </c>
      <c r="C25" s="113" t="s">
        <v>64</v>
      </c>
      <c r="D25" s="113" t="s">
        <v>65</v>
      </c>
      <c r="E25" s="115" t="s">
        <v>66</v>
      </c>
      <c r="F25" s="116"/>
      <c r="G25" s="116"/>
      <c r="H25" s="117"/>
    </row>
    <row r="26" spans="1:12" ht="72.75" customHeight="1" thickBot="1" x14ac:dyDescent="0.3">
      <c r="A26" s="114"/>
      <c r="B26" s="114"/>
      <c r="C26" s="114"/>
      <c r="D26" s="114"/>
      <c r="E26" s="90" t="s">
        <v>212</v>
      </c>
      <c r="F26" s="90" t="s">
        <v>213</v>
      </c>
      <c r="G26" s="90" t="s">
        <v>214</v>
      </c>
      <c r="H26" s="7" t="s">
        <v>67</v>
      </c>
    </row>
    <row r="27" spans="1:12" ht="14.4" thickBot="1" x14ac:dyDescent="0.3">
      <c r="A27" s="54">
        <v>1</v>
      </c>
      <c r="B27" s="7">
        <v>2</v>
      </c>
      <c r="C27" s="7">
        <v>3</v>
      </c>
      <c r="D27" s="7">
        <v>4</v>
      </c>
      <c r="E27" s="90">
        <v>5</v>
      </c>
      <c r="F27" s="90">
        <v>6</v>
      </c>
      <c r="G27" s="90">
        <v>7</v>
      </c>
      <c r="H27" s="7">
        <v>8</v>
      </c>
    </row>
    <row r="28" spans="1:12" ht="28.2" thickBot="1" x14ac:dyDescent="0.3">
      <c r="A28" s="16" t="s">
        <v>68</v>
      </c>
      <c r="B28" s="76" t="s">
        <v>188</v>
      </c>
      <c r="C28" s="17" t="s">
        <v>69</v>
      </c>
      <c r="D28" s="17" t="s">
        <v>69</v>
      </c>
      <c r="E28" s="93">
        <v>1565040.5</v>
      </c>
      <c r="F28" s="91">
        <v>0</v>
      </c>
      <c r="G28" s="91">
        <v>0</v>
      </c>
      <c r="H28" s="40"/>
      <c r="J28" s="49"/>
    </row>
    <row r="29" spans="1:12" ht="28.2" thickBot="1" x14ac:dyDescent="0.3">
      <c r="A29" s="16" t="s">
        <v>70</v>
      </c>
      <c r="B29" s="76" t="s">
        <v>189</v>
      </c>
      <c r="C29" s="17" t="s">
        <v>69</v>
      </c>
      <c r="D29" s="17" t="s">
        <v>69</v>
      </c>
      <c r="E29" s="91"/>
      <c r="F29" s="91"/>
      <c r="G29" s="91"/>
      <c r="H29" s="40"/>
      <c r="J29" s="49"/>
    </row>
    <row r="30" spans="1:12" ht="14.4" thickBot="1" x14ac:dyDescent="0.3">
      <c r="A30" s="16" t="s">
        <v>71</v>
      </c>
      <c r="B30" s="8">
        <v>1000</v>
      </c>
      <c r="C30" s="8"/>
      <c r="D30" s="8"/>
      <c r="E30" s="93">
        <f>E34+E40+E44-E28+E28</f>
        <v>19221605.84</v>
      </c>
      <c r="F30" s="93">
        <f t="shared" ref="F30:G30" si="0">F34+F40+F44-F28+F28</f>
        <v>19223840.640000001</v>
      </c>
      <c r="G30" s="93">
        <f t="shared" si="0"/>
        <v>19271743.5</v>
      </c>
      <c r="H30" s="41">
        <f t="shared" ref="H30" si="1">H35+H37+H40+H28</f>
        <v>0</v>
      </c>
      <c r="I30" s="49"/>
      <c r="J30" s="99"/>
      <c r="K30" s="99"/>
      <c r="L30" s="99"/>
    </row>
    <row r="31" spans="1:12" x14ac:dyDescent="0.25">
      <c r="A31" s="18" t="s">
        <v>6</v>
      </c>
      <c r="B31" s="104">
        <v>1100</v>
      </c>
      <c r="C31" s="106">
        <v>120</v>
      </c>
      <c r="D31" s="104"/>
      <c r="E31" s="108"/>
      <c r="F31" s="108"/>
      <c r="G31" s="108"/>
      <c r="H31" s="110"/>
      <c r="J31" s="49"/>
    </row>
    <row r="32" spans="1:12" ht="14.4" thickBot="1" x14ac:dyDescent="0.3">
      <c r="A32" s="16" t="s">
        <v>72</v>
      </c>
      <c r="B32" s="105"/>
      <c r="C32" s="107"/>
      <c r="D32" s="105"/>
      <c r="E32" s="109"/>
      <c r="F32" s="109"/>
      <c r="G32" s="109"/>
      <c r="H32" s="111"/>
      <c r="J32" s="49"/>
    </row>
    <row r="33" spans="1:9" ht="14.4" thickBot="1" x14ac:dyDescent="0.3">
      <c r="A33" s="16" t="s">
        <v>6</v>
      </c>
      <c r="B33" s="8">
        <v>1110</v>
      </c>
      <c r="C33" s="8"/>
      <c r="D33" s="8"/>
      <c r="E33" s="91"/>
      <c r="F33" s="91"/>
      <c r="G33" s="91"/>
      <c r="H33" s="40"/>
    </row>
    <row r="34" spans="1:9" ht="29.25" customHeight="1" thickBot="1" x14ac:dyDescent="0.3">
      <c r="A34" s="16" t="s">
        <v>73</v>
      </c>
      <c r="B34" s="8">
        <v>1200</v>
      </c>
      <c r="C34" s="17">
        <v>130</v>
      </c>
      <c r="D34" s="8"/>
      <c r="E34" s="91">
        <f>E35+E37</f>
        <v>19066168.34</v>
      </c>
      <c r="F34" s="91">
        <f t="shared" ref="F34:G34" si="2">F35+F37</f>
        <v>19068403.140000001</v>
      </c>
      <c r="G34" s="91">
        <f t="shared" si="2"/>
        <v>19116306</v>
      </c>
      <c r="H34" s="40"/>
      <c r="I34" s="49"/>
    </row>
    <row r="35" spans="1:9" x14ac:dyDescent="0.25">
      <c r="A35" s="18" t="s">
        <v>6</v>
      </c>
      <c r="B35" s="104">
        <v>1210</v>
      </c>
      <c r="C35" s="106">
        <v>130</v>
      </c>
      <c r="D35" s="104"/>
      <c r="E35" s="118">
        <v>19066168.34</v>
      </c>
      <c r="F35" s="118">
        <v>19068403.140000001</v>
      </c>
      <c r="G35" s="118">
        <v>19116306</v>
      </c>
      <c r="H35" s="110"/>
    </row>
    <row r="36" spans="1:9" ht="42" thickBot="1" x14ac:dyDescent="0.3">
      <c r="A36" s="16" t="s">
        <v>74</v>
      </c>
      <c r="B36" s="105"/>
      <c r="C36" s="107"/>
      <c r="D36" s="105"/>
      <c r="E36" s="119"/>
      <c r="F36" s="119"/>
      <c r="G36" s="119"/>
      <c r="H36" s="111"/>
    </row>
    <row r="37" spans="1:9" ht="42" thickBot="1" x14ac:dyDescent="0.3">
      <c r="A37" s="16" t="s">
        <v>75</v>
      </c>
      <c r="B37" s="8">
        <v>1220</v>
      </c>
      <c r="C37" s="17">
        <v>130</v>
      </c>
      <c r="D37" s="8"/>
      <c r="E37" s="92">
        <v>0</v>
      </c>
      <c r="F37" s="92">
        <v>0</v>
      </c>
      <c r="G37" s="92">
        <v>0</v>
      </c>
      <c r="H37" s="40"/>
    </row>
    <row r="38" spans="1:9" ht="29.25" customHeight="1" thickBot="1" x14ac:dyDescent="0.3">
      <c r="A38" s="16" t="s">
        <v>76</v>
      </c>
      <c r="B38" s="8">
        <v>1300</v>
      </c>
      <c r="C38" s="17">
        <v>140</v>
      </c>
      <c r="D38" s="8"/>
      <c r="E38" s="91"/>
      <c r="F38" s="91"/>
      <c r="G38" s="91"/>
      <c r="H38" s="40"/>
    </row>
    <row r="39" spans="1:9" ht="14.4" thickBot="1" x14ac:dyDescent="0.3">
      <c r="A39" s="16" t="s">
        <v>6</v>
      </c>
      <c r="B39" s="8">
        <v>1310</v>
      </c>
      <c r="C39" s="17">
        <v>140</v>
      </c>
      <c r="D39" s="8"/>
      <c r="E39" s="91"/>
      <c r="F39" s="91"/>
      <c r="G39" s="91"/>
      <c r="H39" s="40"/>
    </row>
    <row r="40" spans="1:9" ht="28.2" thickBot="1" x14ac:dyDescent="0.3">
      <c r="A40" s="16" t="s">
        <v>77</v>
      </c>
      <c r="B40" s="8">
        <v>1400</v>
      </c>
      <c r="C40" s="17">
        <v>150</v>
      </c>
      <c r="D40" s="8"/>
      <c r="E40" s="98">
        <f>E41</f>
        <v>155437.5</v>
      </c>
      <c r="F40" s="98">
        <f t="shared" ref="F40:G40" si="3">F41</f>
        <v>155437.5</v>
      </c>
      <c r="G40" s="98">
        <f t="shared" si="3"/>
        <v>155437.5</v>
      </c>
      <c r="H40" s="40"/>
    </row>
    <row r="41" spans="1:9" ht="14.4" thickBot="1" x14ac:dyDescent="0.3">
      <c r="A41" s="16" t="s">
        <v>190</v>
      </c>
      <c r="B41" s="8">
        <v>1410</v>
      </c>
      <c r="C41" s="17">
        <v>150</v>
      </c>
      <c r="D41" s="8"/>
      <c r="E41" s="91">
        <v>155437.5</v>
      </c>
      <c r="F41" s="91">
        <v>155437.5</v>
      </c>
      <c r="G41" s="91">
        <v>155437.5</v>
      </c>
      <c r="H41" s="40"/>
    </row>
    <row r="42" spans="1:9" ht="28.2" thickBot="1" x14ac:dyDescent="0.3">
      <c r="A42" s="16" t="s">
        <v>9</v>
      </c>
      <c r="B42" s="8">
        <v>1420</v>
      </c>
      <c r="C42" s="17">
        <v>150</v>
      </c>
      <c r="D42" s="8"/>
      <c r="E42" s="91"/>
      <c r="F42" s="91"/>
      <c r="G42" s="91"/>
      <c r="H42" s="40"/>
    </row>
    <row r="43" spans="1:9" ht="14.4" thickBot="1" x14ac:dyDescent="0.3">
      <c r="A43" s="16" t="s">
        <v>78</v>
      </c>
      <c r="B43" s="8">
        <v>1500</v>
      </c>
      <c r="C43" s="17">
        <v>180</v>
      </c>
      <c r="D43" s="8"/>
      <c r="E43" s="91"/>
      <c r="F43" s="91"/>
      <c r="G43" s="91"/>
      <c r="H43" s="40"/>
    </row>
    <row r="44" spans="1:9" x14ac:dyDescent="0.25">
      <c r="A44" s="18" t="s">
        <v>6</v>
      </c>
      <c r="B44" s="104">
        <v>1510</v>
      </c>
      <c r="C44" s="106">
        <v>180</v>
      </c>
      <c r="D44" s="104"/>
      <c r="E44" s="108"/>
      <c r="F44" s="108"/>
      <c r="G44" s="108"/>
      <c r="H44" s="110"/>
    </row>
    <row r="45" spans="1:9" ht="14.4" thickBot="1" x14ac:dyDescent="0.3">
      <c r="A45" s="16" t="s">
        <v>79</v>
      </c>
      <c r="B45" s="105"/>
      <c r="C45" s="107"/>
      <c r="D45" s="105"/>
      <c r="E45" s="109"/>
      <c r="F45" s="109"/>
      <c r="G45" s="109"/>
      <c r="H45" s="111"/>
    </row>
    <row r="46" spans="1:9" ht="28.2" thickBot="1" x14ac:dyDescent="0.3">
      <c r="A46" s="16" t="s">
        <v>9</v>
      </c>
      <c r="B46" s="8">
        <v>1520</v>
      </c>
      <c r="C46" s="17">
        <v>180</v>
      </c>
      <c r="D46" s="8"/>
      <c r="E46" s="91"/>
      <c r="F46" s="91"/>
      <c r="G46" s="91"/>
      <c r="H46" s="40"/>
    </row>
    <row r="47" spans="1:9" ht="15.75" customHeight="1" thickBot="1" x14ac:dyDescent="0.3">
      <c r="A47" s="16" t="s">
        <v>80</v>
      </c>
      <c r="B47" s="8">
        <v>1900</v>
      </c>
      <c r="C47" s="8"/>
      <c r="D47" s="8"/>
      <c r="E47" s="91"/>
      <c r="F47" s="91"/>
      <c r="G47" s="91"/>
      <c r="H47" s="40"/>
    </row>
    <row r="48" spans="1:9" ht="14.4" thickBot="1" x14ac:dyDescent="0.3">
      <c r="A48" s="16" t="s">
        <v>6</v>
      </c>
      <c r="B48" s="8"/>
      <c r="C48" s="8"/>
      <c r="D48" s="8"/>
      <c r="E48" s="91"/>
      <c r="F48" s="91"/>
      <c r="G48" s="91"/>
      <c r="H48" s="40"/>
    </row>
    <row r="49" spans="1:13" ht="14.4" thickBot="1" x14ac:dyDescent="0.3">
      <c r="A49" s="16" t="s">
        <v>81</v>
      </c>
      <c r="B49" s="8">
        <v>1980</v>
      </c>
      <c r="C49" s="17" t="s">
        <v>69</v>
      </c>
      <c r="D49" s="8"/>
      <c r="E49" s="91"/>
      <c r="F49" s="91"/>
      <c r="G49" s="91"/>
      <c r="H49" s="40"/>
    </row>
    <row r="50" spans="1:13" x14ac:dyDescent="0.25">
      <c r="A50" s="18" t="s">
        <v>82</v>
      </c>
      <c r="B50" s="104">
        <v>1981</v>
      </c>
      <c r="C50" s="106">
        <v>510</v>
      </c>
      <c r="D50" s="104"/>
      <c r="E50" s="108"/>
      <c r="F50" s="108"/>
      <c r="G50" s="108"/>
      <c r="H50" s="110" t="s">
        <v>69</v>
      </c>
    </row>
    <row r="51" spans="1:13" ht="44.25" customHeight="1" thickBot="1" x14ac:dyDescent="0.3">
      <c r="A51" s="16" t="s">
        <v>83</v>
      </c>
      <c r="B51" s="105"/>
      <c r="C51" s="107"/>
      <c r="D51" s="105"/>
      <c r="E51" s="109"/>
      <c r="F51" s="109"/>
      <c r="G51" s="109"/>
      <c r="H51" s="111"/>
      <c r="J51" s="49"/>
    </row>
    <row r="52" spans="1:13" ht="14.4" thickBot="1" x14ac:dyDescent="0.3">
      <c r="A52" s="16"/>
      <c r="B52" s="8"/>
      <c r="C52" s="8"/>
      <c r="D52" s="8"/>
      <c r="E52" s="91"/>
      <c r="F52" s="91"/>
      <c r="G52" s="91"/>
      <c r="H52" s="40"/>
      <c r="J52" s="49"/>
      <c r="K52" s="49"/>
      <c r="L52" s="49"/>
      <c r="M52" s="49"/>
    </row>
    <row r="53" spans="1:13" ht="14.4" thickBot="1" x14ac:dyDescent="0.3">
      <c r="A53" s="16" t="s">
        <v>84</v>
      </c>
      <c r="B53" s="8">
        <v>2000</v>
      </c>
      <c r="C53" s="17" t="s">
        <v>69</v>
      </c>
      <c r="D53" s="8"/>
      <c r="E53" s="93">
        <f>E54+E71+E84+E64</f>
        <v>20786646.34</v>
      </c>
      <c r="F53" s="93">
        <f t="shared" ref="F53:G53" si="4">F54+F71+F84+F64</f>
        <v>19223840.639999997</v>
      </c>
      <c r="G53" s="93">
        <f t="shared" si="4"/>
        <v>19271743.499999996</v>
      </c>
      <c r="H53" s="40"/>
      <c r="I53" s="49"/>
      <c r="J53" s="49"/>
    </row>
    <row r="54" spans="1:13" x14ac:dyDescent="0.25">
      <c r="A54" s="18" t="s">
        <v>6</v>
      </c>
      <c r="B54" s="104">
        <v>2100</v>
      </c>
      <c r="C54" s="106" t="s">
        <v>69</v>
      </c>
      <c r="D54" s="104"/>
      <c r="E54" s="120">
        <f>E56+E58+E59+E60+E61+E63</f>
        <v>18302401.490000002</v>
      </c>
      <c r="F54" s="120">
        <f>F56+F58+F59+F60+F61+F63</f>
        <v>17463762.359999999</v>
      </c>
      <c r="G54" s="120">
        <f t="shared" ref="G54" si="5">G56+G58+G59+G60+G61+G63</f>
        <v>17463762.359999999</v>
      </c>
      <c r="H54" s="110" t="s">
        <v>69</v>
      </c>
    </row>
    <row r="55" spans="1:13" ht="14.4" thickBot="1" x14ac:dyDescent="0.3">
      <c r="A55" s="16" t="s">
        <v>85</v>
      </c>
      <c r="B55" s="105"/>
      <c r="C55" s="107"/>
      <c r="D55" s="105"/>
      <c r="E55" s="121"/>
      <c r="F55" s="121"/>
      <c r="G55" s="121"/>
      <c r="H55" s="111"/>
    </row>
    <row r="56" spans="1:13" x14ac:dyDescent="0.25">
      <c r="A56" s="18" t="s">
        <v>6</v>
      </c>
      <c r="B56" s="104">
        <v>2110</v>
      </c>
      <c r="C56" s="106">
        <v>111</v>
      </c>
      <c r="D56" s="104"/>
      <c r="E56" s="122">
        <v>12129182.390000001</v>
      </c>
      <c r="F56" s="122">
        <f>11866743.37+71630.18</f>
        <v>11938373.549999999</v>
      </c>
      <c r="G56" s="122">
        <f>11866743.37+71630.18</f>
        <v>11938373.549999999</v>
      </c>
      <c r="H56" s="110" t="s">
        <v>69</v>
      </c>
      <c r="J56" s="49"/>
    </row>
    <row r="57" spans="1:13" ht="14.4" thickBot="1" x14ac:dyDescent="0.3">
      <c r="A57" s="16" t="s">
        <v>86</v>
      </c>
      <c r="B57" s="105"/>
      <c r="C57" s="107"/>
      <c r="D57" s="105"/>
      <c r="E57" s="123"/>
      <c r="F57" s="123"/>
      <c r="G57" s="123"/>
      <c r="H57" s="111"/>
    </row>
    <row r="58" spans="1:13" ht="28.2" thickBot="1" x14ac:dyDescent="0.3">
      <c r="A58" s="16" t="s">
        <v>87</v>
      </c>
      <c r="B58" s="8">
        <v>2120</v>
      </c>
      <c r="C58" s="17">
        <v>112</v>
      </c>
      <c r="D58" s="8"/>
      <c r="E58" s="103">
        <f>454.76+6980.95</f>
        <v>7435.71</v>
      </c>
      <c r="F58" s="91">
        <v>0</v>
      </c>
      <c r="G58" s="91">
        <v>0</v>
      </c>
      <c r="H58" s="40" t="s">
        <v>69</v>
      </c>
    </row>
    <row r="59" spans="1:13" ht="42" thickBot="1" x14ac:dyDescent="0.3">
      <c r="A59" s="16" t="s">
        <v>88</v>
      </c>
      <c r="B59" s="8">
        <v>2130</v>
      </c>
      <c r="C59" s="17">
        <v>113</v>
      </c>
      <c r="D59" s="8"/>
      <c r="E59" s="103">
        <f>2588793.2-75325.02</f>
        <v>2513468.1800000002</v>
      </c>
      <c r="F59" s="91">
        <v>1920000</v>
      </c>
      <c r="G59" s="91">
        <v>1920000</v>
      </c>
      <c r="H59" s="50" t="s">
        <v>69</v>
      </c>
    </row>
    <row r="60" spans="1:13" ht="62.25" customHeight="1" thickBot="1" x14ac:dyDescent="0.3">
      <c r="A60" s="16" t="s">
        <v>89</v>
      </c>
      <c r="B60" s="8">
        <v>2140</v>
      </c>
      <c r="C60" s="17">
        <v>119</v>
      </c>
      <c r="D60" s="8"/>
      <c r="E60" s="98">
        <v>3652315.21</v>
      </c>
      <c r="F60" s="98">
        <f>3583756.49+21632.32</f>
        <v>3605388.81</v>
      </c>
      <c r="G60" s="98">
        <f>3583756.49+21632.32</f>
        <v>3605388.81</v>
      </c>
      <c r="H60" s="51" t="s">
        <v>69</v>
      </c>
    </row>
    <row r="61" spans="1:13" ht="14.4" thickBot="1" x14ac:dyDescent="0.3">
      <c r="A61" s="18" t="s">
        <v>6</v>
      </c>
      <c r="B61" s="104">
        <v>2141</v>
      </c>
      <c r="C61" s="106">
        <v>119</v>
      </c>
      <c r="D61" s="104"/>
      <c r="E61" s="91">
        <f>'таблица 1'!E23</f>
        <v>0</v>
      </c>
      <c r="F61" s="108"/>
      <c r="G61" s="108"/>
      <c r="H61" s="112" t="s">
        <v>69</v>
      </c>
    </row>
    <row r="62" spans="1:13" ht="14.4" thickBot="1" x14ac:dyDescent="0.3">
      <c r="A62" s="16" t="s">
        <v>90</v>
      </c>
      <c r="B62" s="105"/>
      <c r="C62" s="107"/>
      <c r="D62" s="105"/>
      <c r="E62" s="91">
        <f>'таблица 1'!E24</f>
        <v>0</v>
      </c>
      <c r="F62" s="109"/>
      <c r="G62" s="109"/>
      <c r="H62" s="111"/>
    </row>
    <row r="63" spans="1:13" ht="14.4" thickBot="1" x14ac:dyDescent="0.3">
      <c r="A63" s="16" t="s">
        <v>91</v>
      </c>
      <c r="B63" s="8">
        <v>2142</v>
      </c>
      <c r="C63" s="17">
        <v>119</v>
      </c>
      <c r="D63" s="8"/>
      <c r="E63" s="91">
        <v>0</v>
      </c>
      <c r="F63" s="91"/>
      <c r="G63" s="91"/>
      <c r="H63" s="40" t="s">
        <v>69</v>
      </c>
    </row>
    <row r="64" spans="1:13" ht="28.2" thickBot="1" x14ac:dyDescent="0.3">
      <c r="A64" s="16" t="s">
        <v>92</v>
      </c>
      <c r="B64" s="8">
        <v>2200</v>
      </c>
      <c r="C64" s="17">
        <v>300</v>
      </c>
      <c r="D64" s="8"/>
      <c r="E64" s="91">
        <f>'таблица 1'!E68</f>
        <v>0</v>
      </c>
      <c r="F64" s="91">
        <f>'таблица 3'!E64</f>
        <v>0</v>
      </c>
      <c r="G64" s="91">
        <f>'таблица 1'!G68</f>
        <v>0</v>
      </c>
      <c r="H64" s="40" t="s">
        <v>69</v>
      </c>
    </row>
    <row r="65" spans="1:8" x14ac:dyDescent="0.25">
      <c r="A65" s="18" t="s">
        <v>6</v>
      </c>
      <c r="B65" s="104">
        <v>2210</v>
      </c>
      <c r="C65" s="106">
        <v>320</v>
      </c>
      <c r="D65" s="104"/>
      <c r="E65" s="108"/>
      <c r="F65" s="108"/>
      <c r="G65" s="108"/>
      <c r="H65" s="110" t="s">
        <v>69</v>
      </c>
    </row>
    <row r="66" spans="1:8" ht="42" thickBot="1" x14ac:dyDescent="0.3">
      <c r="A66" s="16" t="s">
        <v>93</v>
      </c>
      <c r="B66" s="105"/>
      <c r="C66" s="107"/>
      <c r="D66" s="105"/>
      <c r="E66" s="109"/>
      <c r="F66" s="109"/>
      <c r="G66" s="109"/>
      <c r="H66" s="111"/>
    </row>
    <row r="67" spans="1:8" x14ac:dyDescent="0.25">
      <c r="A67" s="18" t="s">
        <v>82</v>
      </c>
      <c r="B67" s="104">
        <v>2211</v>
      </c>
      <c r="C67" s="106">
        <v>321</v>
      </c>
      <c r="D67" s="104"/>
      <c r="E67" s="108"/>
      <c r="F67" s="108"/>
      <c r="G67" s="108"/>
      <c r="H67" s="110" t="s">
        <v>69</v>
      </c>
    </row>
    <row r="68" spans="1:8" ht="47.25" customHeight="1" thickBot="1" x14ac:dyDescent="0.3">
      <c r="A68" s="16" t="s">
        <v>94</v>
      </c>
      <c r="B68" s="105"/>
      <c r="C68" s="107"/>
      <c r="D68" s="105"/>
      <c r="E68" s="109"/>
      <c r="F68" s="109"/>
      <c r="G68" s="109"/>
      <c r="H68" s="111"/>
    </row>
    <row r="69" spans="1:8" ht="55.8" thickBot="1" x14ac:dyDescent="0.3">
      <c r="A69" s="16" t="s">
        <v>95</v>
      </c>
      <c r="B69" s="8">
        <v>2220</v>
      </c>
      <c r="C69" s="17">
        <v>340</v>
      </c>
      <c r="D69" s="8"/>
      <c r="E69" s="91"/>
      <c r="F69" s="91"/>
      <c r="G69" s="91"/>
      <c r="H69" s="40" t="s">
        <v>69</v>
      </c>
    </row>
    <row r="70" spans="1:8" ht="94.5" customHeight="1" thickBot="1" x14ac:dyDescent="0.3">
      <c r="A70" s="16" t="s">
        <v>96</v>
      </c>
      <c r="B70" s="8">
        <v>2230</v>
      </c>
      <c r="C70" s="17">
        <v>350</v>
      </c>
      <c r="D70" s="8"/>
      <c r="E70" s="91"/>
      <c r="F70" s="91"/>
      <c r="G70" s="91"/>
      <c r="H70" s="40" t="s">
        <v>69</v>
      </c>
    </row>
    <row r="71" spans="1:8" ht="28.2" thickBot="1" x14ac:dyDescent="0.3">
      <c r="A71" s="16" t="s">
        <v>97</v>
      </c>
      <c r="B71" s="8">
        <v>2300</v>
      </c>
      <c r="C71" s="17">
        <v>850</v>
      </c>
      <c r="D71" s="8"/>
      <c r="E71" s="93">
        <f>E72+E74+E75</f>
        <v>84422.54</v>
      </c>
      <c r="F71" s="93">
        <f>F72+F74+F75</f>
        <v>56012.49</v>
      </c>
      <c r="G71" s="93">
        <f t="shared" ref="G71" si="6">G72+G74+G75</f>
        <v>56012.49</v>
      </c>
      <c r="H71" s="40" t="s">
        <v>69</v>
      </c>
    </row>
    <row r="72" spans="1:8" x14ac:dyDescent="0.25">
      <c r="A72" s="18" t="s">
        <v>82</v>
      </c>
      <c r="B72" s="104">
        <v>2310</v>
      </c>
      <c r="C72" s="106">
        <v>851</v>
      </c>
      <c r="D72" s="104"/>
      <c r="E72" s="108">
        <v>81302.679999999993</v>
      </c>
      <c r="F72" s="108">
        <v>52912.49</v>
      </c>
      <c r="G72" s="108">
        <v>52912.49</v>
      </c>
      <c r="H72" s="110" t="s">
        <v>69</v>
      </c>
    </row>
    <row r="73" spans="1:8" ht="28.2" thickBot="1" x14ac:dyDescent="0.3">
      <c r="A73" s="16" t="s">
        <v>98</v>
      </c>
      <c r="B73" s="105"/>
      <c r="C73" s="107"/>
      <c r="D73" s="105"/>
      <c r="E73" s="109"/>
      <c r="F73" s="109"/>
      <c r="G73" s="109"/>
      <c r="H73" s="111"/>
    </row>
    <row r="74" spans="1:8" ht="55.8" thickBot="1" x14ac:dyDescent="0.3">
      <c r="A74" s="16" t="s">
        <v>99</v>
      </c>
      <c r="B74" s="8">
        <v>2320</v>
      </c>
      <c r="C74" s="17">
        <v>852</v>
      </c>
      <c r="D74" s="8"/>
      <c r="E74" s="98">
        <v>3119.86</v>
      </c>
      <c r="F74" s="98">
        <v>3100</v>
      </c>
      <c r="G74" s="98">
        <v>3100</v>
      </c>
      <c r="H74" s="40" t="s">
        <v>69</v>
      </c>
    </row>
    <row r="75" spans="1:8" ht="33" customHeight="1" thickBot="1" x14ac:dyDescent="0.3">
      <c r="A75" s="16" t="s">
        <v>100</v>
      </c>
      <c r="B75" s="8">
        <v>2330</v>
      </c>
      <c r="C75" s="17">
        <v>853</v>
      </c>
      <c r="D75" s="8"/>
      <c r="E75" s="91"/>
      <c r="F75" s="91"/>
      <c r="G75" s="91"/>
      <c r="H75" s="40" t="s">
        <v>69</v>
      </c>
    </row>
    <row r="76" spans="1:8" ht="31.5" customHeight="1" thickBot="1" x14ac:dyDescent="0.3">
      <c r="A76" s="16" t="s">
        <v>101</v>
      </c>
      <c r="B76" s="8">
        <v>2400</v>
      </c>
      <c r="C76" s="17" t="s">
        <v>69</v>
      </c>
      <c r="D76" s="8"/>
      <c r="E76" s="91"/>
      <c r="F76" s="91"/>
      <c r="G76" s="91"/>
      <c r="H76" s="40" t="s">
        <v>69</v>
      </c>
    </row>
    <row r="77" spans="1:8" ht="14.4" thickBot="1" x14ac:dyDescent="0.3">
      <c r="A77" s="18" t="s">
        <v>82</v>
      </c>
      <c r="B77" s="55"/>
      <c r="C77" s="55"/>
      <c r="D77" s="55"/>
      <c r="E77" s="94"/>
      <c r="F77" s="94"/>
      <c r="G77" s="94"/>
      <c r="H77" s="77" t="s">
        <v>69</v>
      </c>
    </row>
    <row r="78" spans="1:8" ht="28.2" thickBot="1" x14ac:dyDescent="0.3">
      <c r="A78" s="78" t="s">
        <v>102</v>
      </c>
      <c r="B78" s="79">
        <v>2410</v>
      </c>
      <c r="C78" s="79">
        <v>613</v>
      </c>
      <c r="D78" s="79"/>
      <c r="E78" s="95"/>
      <c r="F78" s="95"/>
      <c r="G78" s="95"/>
      <c r="H78" s="80"/>
    </row>
    <row r="79" spans="1:8" ht="28.2" thickBot="1" x14ac:dyDescent="0.3">
      <c r="A79" s="78" t="s">
        <v>191</v>
      </c>
      <c r="B79" s="79">
        <v>2420</v>
      </c>
      <c r="C79" s="79">
        <v>623</v>
      </c>
      <c r="D79" s="79"/>
      <c r="E79" s="95"/>
      <c r="F79" s="95"/>
      <c r="G79" s="95"/>
      <c r="H79" s="80"/>
    </row>
    <row r="80" spans="1:8" ht="55.8" thickBot="1" x14ac:dyDescent="0.3">
      <c r="A80" s="78" t="s">
        <v>192</v>
      </c>
      <c r="B80" s="79">
        <v>2430</v>
      </c>
      <c r="C80" s="79">
        <v>634</v>
      </c>
      <c r="D80" s="79"/>
      <c r="E80" s="95"/>
      <c r="F80" s="95"/>
      <c r="G80" s="95"/>
      <c r="H80" s="80"/>
    </row>
    <row r="81" spans="1:10" ht="28.2" thickBot="1" x14ac:dyDescent="0.3">
      <c r="A81" s="78" t="s">
        <v>102</v>
      </c>
      <c r="B81" s="79">
        <v>2440</v>
      </c>
      <c r="C81" s="79">
        <v>810</v>
      </c>
      <c r="D81" s="79"/>
      <c r="E81" s="95"/>
      <c r="F81" s="95"/>
      <c r="G81" s="95"/>
      <c r="H81" s="80"/>
    </row>
    <row r="82" spans="1:10" ht="28.2" thickBot="1" x14ac:dyDescent="0.3">
      <c r="A82" s="16" t="s">
        <v>103</v>
      </c>
      <c r="B82" s="8">
        <v>2500</v>
      </c>
      <c r="C82" s="17" t="s">
        <v>69</v>
      </c>
      <c r="D82" s="8"/>
      <c r="E82" s="91"/>
      <c r="F82" s="91"/>
      <c r="G82" s="91"/>
      <c r="H82" s="40" t="s">
        <v>69</v>
      </c>
    </row>
    <row r="83" spans="1:10" ht="59.25" customHeight="1" thickBot="1" x14ac:dyDescent="0.3">
      <c r="A83" s="16" t="s">
        <v>104</v>
      </c>
      <c r="B83" s="8">
        <v>2520</v>
      </c>
      <c r="C83" s="17">
        <v>831</v>
      </c>
      <c r="D83" s="8"/>
      <c r="E83" s="91"/>
      <c r="F83" s="91"/>
      <c r="G83" s="91"/>
      <c r="H83" s="40" t="s">
        <v>69</v>
      </c>
    </row>
    <row r="84" spans="1:10" ht="28.2" thickBot="1" x14ac:dyDescent="0.3">
      <c r="A84" s="16" t="s">
        <v>105</v>
      </c>
      <c r="B84" s="8">
        <v>2600</v>
      </c>
      <c r="C84" s="17" t="s">
        <v>69</v>
      </c>
      <c r="D84" s="8"/>
      <c r="E84" s="93">
        <f>E85+E87+E88+E89+E92+E93+E95+E90</f>
        <v>2399822.31</v>
      </c>
      <c r="F84" s="93">
        <f t="shared" ref="F84:G84" si="7">F85+F87+F88+F89+F92+F93+F95+F90</f>
        <v>1704065.79</v>
      </c>
      <c r="G84" s="93">
        <f t="shared" si="7"/>
        <v>1751968.65</v>
      </c>
      <c r="H84" s="40"/>
    </row>
    <row r="85" spans="1:10" x14ac:dyDescent="0.25">
      <c r="A85" s="18" t="s">
        <v>6</v>
      </c>
      <c r="B85" s="104">
        <v>2610</v>
      </c>
      <c r="C85" s="106">
        <v>241</v>
      </c>
      <c r="D85" s="104"/>
      <c r="E85" s="108"/>
      <c r="F85" s="108"/>
      <c r="G85" s="108"/>
      <c r="H85" s="110"/>
    </row>
    <row r="86" spans="1:10" ht="28.2" thickBot="1" x14ac:dyDescent="0.3">
      <c r="A86" s="16" t="s">
        <v>106</v>
      </c>
      <c r="B86" s="105"/>
      <c r="C86" s="107"/>
      <c r="D86" s="105"/>
      <c r="E86" s="109"/>
      <c r="F86" s="109"/>
      <c r="G86" s="109"/>
      <c r="H86" s="111"/>
    </row>
    <row r="87" spans="1:10" ht="42" thickBot="1" x14ac:dyDescent="0.3">
      <c r="A87" s="16" t="s">
        <v>107</v>
      </c>
      <c r="B87" s="8">
        <v>2620</v>
      </c>
      <c r="C87" s="17">
        <v>242</v>
      </c>
      <c r="D87" s="8"/>
      <c r="E87" s="91"/>
      <c r="F87" s="91"/>
      <c r="G87" s="91"/>
      <c r="H87" s="40"/>
    </row>
    <row r="88" spans="1:10" ht="45.75" customHeight="1" thickBot="1" x14ac:dyDescent="0.3">
      <c r="A88" s="16" t="s">
        <v>108</v>
      </c>
      <c r="B88" s="8">
        <v>2630</v>
      </c>
      <c r="C88" s="17">
        <v>243</v>
      </c>
      <c r="D88" s="8"/>
      <c r="E88" s="91"/>
      <c r="F88" s="91"/>
      <c r="G88" s="91"/>
      <c r="H88" s="40"/>
    </row>
    <row r="89" spans="1:10" ht="28.2" thickBot="1" x14ac:dyDescent="0.3">
      <c r="A89" s="16" t="s">
        <v>109</v>
      </c>
      <c r="B89" s="8">
        <v>2640</v>
      </c>
      <c r="C89" s="17">
        <v>244</v>
      </c>
      <c r="D89" s="8"/>
      <c r="E89" s="102">
        <f>1305821.78+68344.07</f>
        <v>1374165.85</v>
      </c>
      <c r="F89" s="93">
        <f>831270.64+62175</f>
        <v>893445.64</v>
      </c>
      <c r="G89" s="93">
        <f>830212.04+62175</f>
        <v>892387.04</v>
      </c>
      <c r="H89" s="40"/>
      <c r="J89" s="49"/>
    </row>
    <row r="90" spans="1:10" ht="14.4" thickBot="1" x14ac:dyDescent="0.3">
      <c r="A90" s="16" t="s">
        <v>193</v>
      </c>
      <c r="B90" s="8"/>
      <c r="C90" s="17">
        <v>247</v>
      </c>
      <c r="D90" s="8"/>
      <c r="E90" s="93">
        <v>1025656.46</v>
      </c>
      <c r="F90" s="93">
        <v>810620.15</v>
      </c>
      <c r="G90" s="93">
        <v>859581.61</v>
      </c>
      <c r="H90" s="40"/>
    </row>
    <row r="91" spans="1:10" ht="14.4" thickBot="1" x14ac:dyDescent="0.3">
      <c r="A91" s="16" t="s">
        <v>82</v>
      </c>
      <c r="B91" s="8"/>
      <c r="C91" s="8"/>
      <c r="D91" s="8"/>
      <c r="E91" s="91"/>
      <c r="F91" s="91"/>
      <c r="G91" s="91"/>
      <c r="H91" s="40"/>
    </row>
    <row r="92" spans="1:10" ht="42" thickBot="1" x14ac:dyDescent="0.3">
      <c r="A92" s="16" t="s">
        <v>110</v>
      </c>
      <c r="B92" s="8">
        <v>2650</v>
      </c>
      <c r="C92" s="17">
        <v>400</v>
      </c>
      <c r="D92" s="8"/>
      <c r="E92" s="91"/>
      <c r="F92" s="91"/>
      <c r="G92" s="91"/>
      <c r="H92" s="40"/>
    </row>
    <row r="93" spans="1:10" x14ac:dyDescent="0.25">
      <c r="A93" s="18" t="s">
        <v>6</v>
      </c>
      <c r="B93" s="104">
        <v>2651</v>
      </c>
      <c r="C93" s="106">
        <v>406</v>
      </c>
      <c r="D93" s="104"/>
      <c r="E93" s="108"/>
      <c r="F93" s="108"/>
      <c r="G93" s="108"/>
      <c r="H93" s="110"/>
    </row>
    <row r="94" spans="1:10" ht="42" thickBot="1" x14ac:dyDescent="0.3">
      <c r="A94" s="16" t="s">
        <v>111</v>
      </c>
      <c r="B94" s="105"/>
      <c r="C94" s="107"/>
      <c r="D94" s="105"/>
      <c r="E94" s="109"/>
      <c r="F94" s="109"/>
      <c r="G94" s="109"/>
      <c r="H94" s="111"/>
    </row>
    <row r="95" spans="1:10" ht="42" thickBot="1" x14ac:dyDescent="0.3">
      <c r="A95" s="16" t="s">
        <v>112</v>
      </c>
      <c r="B95" s="8">
        <v>2652</v>
      </c>
      <c r="C95" s="17">
        <v>407</v>
      </c>
      <c r="D95" s="8"/>
      <c r="E95" s="91"/>
      <c r="F95" s="91"/>
      <c r="G95" s="91"/>
      <c r="H95" s="40"/>
    </row>
    <row r="96" spans="1:10" ht="17.25" customHeight="1" thickBot="1" x14ac:dyDescent="0.3">
      <c r="A96" s="16" t="s">
        <v>113</v>
      </c>
      <c r="B96" s="8">
        <v>3000</v>
      </c>
      <c r="C96" s="17">
        <v>100</v>
      </c>
      <c r="D96" s="8"/>
      <c r="E96" s="91"/>
      <c r="F96" s="91"/>
      <c r="G96" s="91"/>
      <c r="H96" s="40" t="s">
        <v>69</v>
      </c>
    </row>
    <row r="97" spans="1:8" x14ac:dyDescent="0.25">
      <c r="A97" s="18" t="s">
        <v>6</v>
      </c>
      <c r="B97" s="104">
        <v>3010</v>
      </c>
      <c r="C97" s="104"/>
      <c r="D97" s="104"/>
      <c r="E97" s="108"/>
      <c r="F97" s="108"/>
      <c r="G97" s="108"/>
      <c r="H97" s="110" t="s">
        <v>69</v>
      </c>
    </row>
    <row r="98" spans="1:8" ht="14.4" thickBot="1" x14ac:dyDescent="0.3">
      <c r="A98" s="16" t="s">
        <v>114</v>
      </c>
      <c r="B98" s="105"/>
      <c r="C98" s="105"/>
      <c r="D98" s="105"/>
      <c r="E98" s="109"/>
      <c r="F98" s="109"/>
      <c r="G98" s="109"/>
      <c r="H98" s="111"/>
    </row>
    <row r="99" spans="1:8" ht="16.5" customHeight="1" thickBot="1" x14ac:dyDescent="0.3">
      <c r="A99" s="16" t="s">
        <v>115</v>
      </c>
      <c r="B99" s="8">
        <v>3020</v>
      </c>
      <c r="C99" s="8"/>
      <c r="D99" s="8"/>
      <c r="E99" s="91"/>
      <c r="F99" s="91"/>
      <c r="G99" s="91"/>
      <c r="H99" s="40" t="s">
        <v>69</v>
      </c>
    </row>
    <row r="100" spans="1:8" ht="17.25" customHeight="1" thickBot="1" x14ac:dyDescent="0.3">
      <c r="A100" s="16" t="s">
        <v>116</v>
      </c>
      <c r="B100" s="8">
        <v>3030</v>
      </c>
      <c r="C100" s="8"/>
      <c r="D100" s="8"/>
      <c r="E100" s="91"/>
      <c r="F100" s="91"/>
      <c r="G100" s="91"/>
      <c r="H100" s="40" t="s">
        <v>69</v>
      </c>
    </row>
    <row r="101" spans="1:8" ht="14.4" thickBot="1" x14ac:dyDescent="0.3">
      <c r="A101" s="16" t="s">
        <v>117</v>
      </c>
      <c r="B101" s="8">
        <v>4000</v>
      </c>
      <c r="C101" s="17" t="s">
        <v>69</v>
      </c>
      <c r="D101" s="8"/>
      <c r="E101" s="91"/>
      <c r="F101" s="91"/>
      <c r="G101" s="91"/>
      <c r="H101" s="40" t="s">
        <v>69</v>
      </c>
    </row>
    <row r="102" spans="1:8" x14ac:dyDescent="0.25">
      <c r="A102" s="18" t="s">
        <v>82</v>
      </c>
      <c r="B102" s="104">
        <v>4010</v>
      </c>
      <c r="C102" s="106">
        <v>610</v>
      </c>
      <c r="D102" s="104"/>
      <c r="E102" s="108"/>
      <c r="F102" s="108"/>
      <c r="G102" s="108"/>
      <c r="H102" s="110" t="s">
        <v>69</v>
      </c>
    </row>
    <row r="103" spans="1:8" ht="14.4" thickBot="1" x14ac:dyDescent="0.3">
      <c r="A103" s="16" t="s">
        <v>118</v>
      </c>
      <c r="B103" s="105"/>
      <c r="C103" s="107"/>
      <c r="D103" s="105"/>
      <c r="E103" s="109"/>
      <c r="F103" s="109"/>
      <c r="G103" s="109"/>
      <c r="H103" s="111"/>
    </row>
    <row r="104" spans="1:8" ht="14.4" thickBot="1" x14ac:dyDescent="0.3">
      <c r="A104" s="16"/>
      <c r="B104" s="8"/>
      <c r="C104" s="8"/>
      <c r="D104" s="8"/>
      <c r="E104" s="91"/>
      <c r="F104" s="91"/>
      <c r="G104" s="91"/>
      <c r="H104" s="40"/>
    </row>
  </sheetData>
  <mergeCells count="113">
    <mergeCell ref="D2:H3"/>
    <mergeCell ref="D4:H5"/>
    <mergeCell ref="D6:H6"/>
    <mergeCell ref="B65:B66"/>
    <mergeCell ref="C65:C66"/>
    <mergeCell ref="D65:D66"/>
    <mergeCell ref="E65:E66"/>
    <mergeCell ref="F65:F66"/>
    <mergeCell ref="G65:G66"/>
    <mergeCell ref="H65:H66"/>
    <mergeCell ref="A21:F21"/>
    <mergeCell ref="A23:H23"/>
    <mergeCell ref="A11:H11"/>
    <mergeCell ref="A16:F16"/>
    <mergeCell ref="A17:F17"/>
    <mergeCell ref="A20:F20"/>
    <mergeCell ref="A12:G12"/>
    <mergeCell ref="A18:F18"/>
    <mergeCell ref="H31:H32"/>
    <mergeCell ref="B31:B32"/>
    <mergeCell ref="C31:C32"/>
    <mergeCell ref="D31:D32"/>
    <mergeCell ref="E31:E32"/>
    <mergeCell ref="F31:F32"/>
    <mergeCell ref="B67:B68"/>
    <mergeCell ref="C67:C68"/>
    <mergeCell ref="D67:D68"/>
    <mergeCell ref="E67:E68"/>
    <mergeCell ref="F67:F68"/>
    <mergeCell ref="G67:G68"/>
    <mergeCell ref="H67:H68"/>
    <mergeCell ref="B50:B51"/>
    <mergeCell ref="C50:C51"/>
    <mergeCell ref="D50:D51"/>
    <mergeCell ref="E50:E51"/>
    <mergeCell ref="F50:F51"/>
    <mergeCell ref="G50:G51"/>
    <mergeCell ref="H50:H51"/>
    <mergeCell ref="B54:B55"/>
    <mergeCell ref="C54:C55"/>
    <mergeCell ref="D54:D55"/>
    <mergeCell ref="E54:E55"/>
    <mergeCell ref="F54:F55"/>
    <mergeCell ref="G54:G55"/>
    <mergeCell ref="H54:H55"/>
    <mergeCell ref="E56:E57"/>
    <mergeCell ref="F56:F57"/>
    <mergeCell ref="G56:G57"/>
    <mergeCell ref="G31:G32"/>
    <mergeCell ref="A25:A26"/>
    <mergeCell ref="B25:B26"/>
    <mergeCell ref="C25:C26"/>
    <mergeCell ref="D25:D26"/>
    <mergeCell ref="E25:H25"/>
    <mergeCell ref="B44:B45"/>
    <mergeCell ref="C44:C45"/>
    <mergeCell ref="D44:D45"/>
    <mergeCell ref="E44:E45"/>
    <mergeCell ref="F44:F45"/>
    <mergeCell ref="G44:G45"/>
    <mergeCell ref="H44:H45"/>
    <mergeCell ref="B35:B36"/>
    <mergeCell ref="C35:C36"/>
    <mergeCell ref="D35:D36"/>
    <mergeCell ref="E35:E36"/>
    <mergeCell ref="F35:F36"/>
    <mergeCell ref="G35:G36"/>
    <mergeCell ref="H35:H36"/>
    <mergeCell ref="H56:H57"/>
    <mergeCell ref="B61:B62"/>
    <mergeCell ref="C61:C62"/>
    <mergeCell ref="D61:D62"/>
    <mergeCell ref="F61:F62"/>
    <mergeCell ref="G61:G62"/>
    <mergeCell ref="H61:H62"/>
    <mergeCell ref="B56:B57"/>
    <mergeCell ref="C56:C57"/>
    <mergeCell ref="D56:D57"/>
    <mergeCell ref="E72:E73"/>
    <mergeCell ref="F72:F73"/>
    <mergeCell ref="G72:G73"/>
    <mergeCell ref="H72:H73"/>
    <mergeCell ref="B85:B86"/>
    <mergeCell ref="C85:C86"/>
    <mergeCell ref="D85:D86"/>
    <mergeCell ref="E85:E86"/>
    <mergeCell ref="F85:F86"/>
    <mergeCell ref="G85:G86"/>
    <mergeCell ref="H85:H86"/>
    <mergeCell ref="B72:B73"/>
    <mergeCell ref="C72:C73"/>
    <mergeCell ref="D72:D73"/>
    <mergeCell ref="B102:B103"/>
    <mergeCell ref="C102:C103"/>
    <mergeCell ref="D102:D103"/>
    <mergeCell ref="E102:E103"/>
    <mergeCell ref="F102:F103"/>
    <mergeCell ref="G102:G103"/>
    <mergeCell ref="H102:H103"/>
    <mergeCell ref="B93:B94"/>
    <mergeCell ref="C93:C94"/>
    <mergeCell ref="D93:D94"/>
    <mergeCell ref="E93:E94"/>
    <mergeCell ref="F93:F94"/>
    <mergeCell ref="G93:G94"/>
    <mergeCell ref="H93:H94"/>
    <mergeCell ref="B97:B98"/>
    <mergeCell ref="C97:C98"/>
    <mergeCell ref="D97:D98"/>
    <mergeCell ref="E97:E98"/>
    <mergeCell ref="F97:F98"/>
    <mergeCell ref="G97:G98"/>
    <mergeCell ref="H97:H98"/>
  </mergeCells>
  <hyperlinks>
    <hyperlink ref="H21" r:id="rId1" display="consultantplus://offline/ref=F4D626C79684DBF07151ED471452EB8DAE1F024CD4489BB32ABA81821FDCF650460E44F7CCFD000F28C15C2203EFE3DDEF459F02E33321FD0D06N"/>
  </hyperlinks>
  <pageMargins left="0.23622047244094491" right="0.23622047244094491" top="0.74803149606299213" bottom="0.74803149606299213" header="0.31496062992125984" footer="0.31496062992125984"/>
  <pageSetup paperSize="9" scale="52" fitToHeight="0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H50"/>
  <sheetViews>
    <sheetView tabSelected="1" topLeftCell="A34" zoomScale="80" zoomScaleNormal="80" workbookViewId="0">
      <selection activeCell="G54" sqref="G54"/>
    </sheetView>
  </sheetViews>
  <sheetFormatPr defaultColWidth="9.109375" defaultRowHeight="13.8" x14ac:dyDescent="0.25"/>
  <cols>
    <col min="1" max="1" width="9.109375" style="21" customWidth="1"/>
    <col min="2" max="2" width="38.5546875" style="21" customWidth="1"/>
    <col min="3" max="3" width="11" style="21" customWidth="1"/>
    <col min="4" max="4" width="9.109375" style="21"/>
    <col min="5" max="5" width="14.88671875" style="21" customWidth="1"/>
    <col min="6" max="6" width="14.5546875" style="21" customWidth="1"/>
    <col min="7" max="7" width="14.44140625" style="21" customWidth="1"/>
    <col min="8" max="8" width="13.6640625" style="21" customWidth="1"/>
    <col min="9" max="16384" width="9.109375" style="21"/>
  </cols>
  <sheetData>
    <row r="1" spans="1:8" ht="18" x14ac:dyDescent="0.35">
      <c r="A1" s="128" t="s">
        <v>119</v>
      </c>
      <c r="B1" s="128"/>
      <c r="C1" s="128"/>
      <c r="D1" s="128"/>
      <c r="E1" s="128"/>
      <c r="F1" s="128"/>
      <c r="G1" s="128"/>
      <c r="H1" s="128"/>
    </row>
    <row r="2" spans="1:8" ht="18" x14ac:dyDescent="0.35">
      <c r="A2" s="128" t="s">
        <v>120</v>
      </c>
      <c r="B2" s="128"/>
      <c r="C2" s="128"/>
      <c r="D2" s="128"/>
      <c r="E2" s="128"/>
      <c r="F2" s="128"/>
      <c r="G2" s="128"/>
      <c r="H2" s="128"/>
    </row>
    <row r="3" spans="1:8" s="23" customFormat="1" ht="18.75" customHeight="1" thickBot="1" x14ac:dyDescent="0.3">
      <c r="A3" s="5"/>
      <c r="B3" s="4"/>
      <c r="C3" s="4"/>
      <c r="D3" s="4"/>
      <c r="E3" s="4"/>
      <c r="F3" s="4"/>
      <c r="G3" s="4"/>
      <c r="H3" s="4"/>
    </row>
    <row r="4" spans="1:8" s="23" customFormat="1" ht="27" customHeight="1" thickBot="1" x14ac:dyDescent="0.3">
      <c r="A4" s="113" t="s">
        <v>121</v>
      </c>
      <c r="B4" s="113" t="s">
        <v>0</v>
      </c>
      <c r="C4" s="113" t="s">
        <v>122</v>
      </c>
      <c r="D4" s="113" t="s">
        <v>123</v>
      </c>
      <c r="E4" s="115" t="s">
        <v>66</v>
      </c>
      <c r="F4" s="116"/>
      <c r="G4" s="116"/>
      <c r="H4" s="117"/>
    </row>
    <row r="5" spans="1:8" s="23" customFormat="1" ht="57.6" customHeight="1" thickBot="1" x14ac:dyDescent="0.3">
      <c r="A5" s="114"/>
      <c r="B5" s="114"/>
      <c r="C5" s="114"/>
      <c r="D5" s="114"/>
      <c r="E5" s="7" t="s">
        <v>196</v>
      </c>
      <c r="F5" s="7" t="s">
        <v>197</v>
      </c>
      <c r="G5" s="7" t="s">
        <v>198</v>
      </c>
      <c r="H5" s="7" t="s">
        <v>67</v>
      </c>
    </row>
    <row r="6" spans="1:8" s="23" customFormat="1" ht="18.75" customHeight="1" thickBot="1" x14ac:dyDescent="0.3">
      <c r="A6" s="56">
        <v>1</v>
      </c>
      <c r="B6" s="7">
        <v>2</v>
      </c>
      <c r="C6" s="7">
        <v>3</v>
      </c>
      <c r="D6" s="7">
        <v>4</v>
      </c>
      <c r="E6" s="7">
        <v>5</v>
      </c>
      <c r="F6" s="7">
        <v>6</v>
      </c>
      <c r="G6" s="7">
        <v>7</v>
      </c>
      <c r="H6" s="7">
        <v>8</v>
      </c>
    </row>
    <row r="7" spans="1:8" s="23" customFormat="1" ht="28.2" thickBot="1" x14ac:dyDescent="0.3">
      <c r="A7" s="56">
        <v>1</v>
      </c>
      <c r="B7" s="24" t="s">
        <v>124</v>
      </c>
      <c r="C7" s="27">
        <v>26000</v>
      </c>
      <c r="D7" s="27" t="s">
        <v>69</v>
      </c>
      <c r="E7" s="100">
        <f>'раздел 1'!E84</f>
        <v>2399822.31</v>
      </c>
      <c r="F7" s="41">
        <f>'раздел 1'!F84</f>
        <v>1704065.79</v>
      </c>
      <c r="G7" s="41">
        <f>'раздел 1'!G84</f>
        <v>1751968.65</v>
      </c>
      <c r="H7" s="41"/>
    </row>
    <row r="8" spans="1:8" s="23" customFormat="1" x14ac:dyDescent="0.25">
      <c r="A8" s="134" t="s">
        <v>125</v>
      </c>
      <c r="B8" s="28" t="s">
        <v>6</v>
      </c>
      <c r="C8" s="134">
        <v>26100</v>
      </c>
      <c r="D8" s="134" t="s">
        <v>69</v>
      </c>
      <c r="E8" s="132">
        <f>E7</f>
        <v>2399822.31</v>
      </c>
      <c r="F8" s="132">
        <f>F7</f>
        <v>1704065.79</v>
      </c>
      <c r="G8" s="132">
        <f t="shared" ref="G8" si="0">G7</f>
        <v>1751968.65</v>
      </c>
      <c r="H8" s="132"/>
    </row>
    <row r="9" spans="1:8" s="23" customFormat="1" ht="265.2" customHeight="1" thickBot="1" x14ac:dyDescent="0.3">
      <c r="A9" s="135"/>
      <c r="B9" s="29" t="s">
        <v>152</v>
      </c>
      <c r="C9" s="135"/>
      <c r="D9" s="135"/>
      <c r="E9" s="133"/>
      <c r="F9" s="133"/>
      <c r="G9" s="133"/>
      <c r="H9" s="133"/>
    </row>
    <row r="10" spans="1:8" s="23" customFormat="1" ht="83.4" thickBot="1" x14ac:dyDescent="0.3">
      <c r="A10" s="56" t="s">
        <v>126</v>
      </c>
      <c r="B10" s="29" t="s">
        <v>153</v>
      </c>
      <c r="C10" s="27">
        <v>26200</v>
      </c>
      <c r="D10" s="27" t="s">
        <v>69</v>
      </c>
      <c r="E10" s="41"/>
      <c r="F10" s="41"/>
      <c r="G10" s="41"/>
      <c r="H10" s="41"/>
    </row>
    <row r="11" spans="1:8" s="23" customFormat="1" ht="75" customHeight="1" thickBot="1" x14ac:dyDescent="0.3">
      <c r="A11" s="56" t="s">
        <v>127</v>
      </c>
      <c r="B11" s="29" t="s">
        <v>154</v>
      </c>
      <c r="C11" s="27">
        <v>26300</v>
      </c>
      <c r="D11" s="27" t="s">
        <v>69</v>
      </c>
      <c r="E11" s="41"/>
      <c r="F11" s="41"/>
      <c r="G11" s="41"/>
      <c r="H11" s="41"/>
    </row>
    <row r="12" spans="1:8" s="23" customFormat="1" ht="88.5" customHeight="1" thickBot="1" x14ac:dyDescent="0.3">
      <c r="A12" s="75" t="s">
        <v>185</v>
      </c>
      <c r="B12" s="29" t="s">
        <v>186</v>
      </c>
      <c r="C12" s="27">
        <v>26310</v>
      </c>
      <c r="D12" s="27" t="s">
        <v>69</v>
      </c>
      <c r="E12" s="41"/>
      <c r="F12" s="41"/>
      <c r="G12" s="41"/>
      <c r="H12" s="41"/>
    </row>
    <row r="13" spans="1:8" s="23" customFormat="1" ht="28.2" thickBot="1" x14ac:dyDescent="0.3">
      <c r="A13" s="75" t="s">
        <v>187</v>
      </c>
      <c r="B13" s="29" t="s">
        <v>147</v>
      </c>
      <c r="C13" s="27"/>
      <c r="D13" s="27" t="s">
        <v>69</v>
      </c>
      <c r="E13" s="41"/>
      <c r="F13" s="41"/>
      <c r="G13" s="41"/>
      <c r="H13" s="41"/>
    </row>
    <row r="14" spans="1:8" s="23" customFormat="1" ht="83.4" thickBot="1" x14ac:dyDescent="0.3">
      <c r="A14" s="56" t="s">
        <v>128</v>
      </c>
      <c r="B14" s="29" t="s">
        <v>155</v>
      </c>
      <c r="C14" s="27">
        <v>26400</v>
      </c>
      <c r="D14" s="27" t="s">
        <v>69</v>
      </c>
      <c r="E14" s="41"/>
      <c r="F14" s="41"/>
      <c r="G14" s="41"/>
      <c r="H14" s="41"/>
    </row>
    <row r="15" spans="1:8" s="23" customFormat="1" x14ac:dyDescent="0.25">
      <c r="A15" s="134" t="s">
        <v>158</v>
      </c>
      <c r="B15" s="30" t="s">
        <v>6</v>
      </c>
      <c r="C15" s="134">
        <v>26410</v>
      </c>
      <c r="D15" s="134" t="s">
        <v>69</v>
      </c>
      <c r="E15" s="132"/>
      <c r="F15" s="132"/>
      <c r="G15" s="132"/>
      <c r="H15" s="132"/>
    </row>
    <row r="16" spans="1:8" s="23" customFormat="1" ht="60" customHeight="1" thickBot="1" x14ac:dyDescent="0.3">
      <c r="A16" s="135"/>
      <c r="B16" s="31" t="s">
        <v>129</v>
      </c>
      <c r="C16" s="135"/>
      <c r="D16" s="135"/>
      <c r="E16" s="133"/>
      <c r="F16" s="133"/>
      <c r="G16" s="133"/>
      <c r="H16" s="133"/>
    </row>
    <row r="17" spans="1:8" s="23" customFormat="1" x14ac:dyDescent="0.25">
      <c r="A17" s="134" t="s">
        <v>130</v>
      </c>
      <c r="B17" s="32" t="s">
        <v>6</v>
      </c>
      <c r="C17" s="134">
        <v>26411</v>
      </c>
      <c r="D17" s="134" t="s">
        <v>69</v>
      </c>
      <c r="E17" s="132"/>
      <c r="F17" s="132"/>
      <c r="G17" s="132"/>
      <c r="H17" s="132"/>
    </row>
    <row r="18" spans="1:8" s="23" customFormat="1" ht="28.2" thickBot="1" x14ac:dyDescent="0.3">
      <c r="A18" s="135"/>
      <c r="B18" s="25" t="s">
        <v>131</v>
      </c>
      <c r="C18" s="135"/>
      <c r="D18" s="135"/>
      <c r="E18" s="133"/>
      <c r="F18" s="133"/>
      <c r="G18" s="133"/>
      <c r="H18" s="133"/>
    </row>
    <row r="19" spans="1:8" s="23" customFormat="1" ht="28.2" thickBot="1" x14ac:dyDescent="0.3">
      <c r="A19" s="56" t="s">
        <v>132</v>
      </c>
      <c r="B19" s="33" t="s">
        <v>156</v>
      </c>
      <c r="C19" s="27">
        <v>26412</v>
      </c>
      <c r="D19" s="27" t="s">
        <v>69</v>
      </c>
      <c r="E19" s="41"/>
      <c r="F19" s="41"/>
      <c r="G19" s="41"/>
      <c r="H19" s="41"/>
    </row>
    <row r="20" spans="1:8" s="23" customFormat="1" ht="62.25" customHeight="1" thickBot="1" x14ac:dyDescent="0.3">
      <c r="A20" s="56" t="s">
        <v>133</v>
      </c>
      <c r="B20" s="26" t="s">
        <v>134</v>
      </c>
      <c r="C20" s="27">
        <v>26420</v>
      </c>
      <c r="D20" s="27" t="s">
        <v>69</v>
      </c>
      <c r="E20" s="41"/>
      <c r="F20" s="41"/>
      <c r="G20" s="41"/>
      <c r="H20" s="41"/>
    </row>
    <row r="21" spans="1:8" s="23" customFormat="1" x14ac:dyDescent="0.25">
      <c r="A21" s="134" t="s">
        <v>135</v>
      </c>
      <c r="B21" s="32" t="s">
        <v>6</v>
      </c>
      <c r="C21" s="134">
        <v>26421</v>
      </c>
      <c r="D21" s="134" t="s">
        <v>69</v>
      </c>
      <c r="E21" s="132"/>
      <c r="F21" s="132"/>
      <c r="G21" s="132"/>
      <c r="H21" s="132"/>
    </row>
    <row r="22" spans="1:8" s="23" customFormat="1" ht="28.2" thickBot="1" x14ac:dyDescent="0.3">
      <c r="A22" s="135"/>
      <c r="B22" s="25" t="s">
        <v>131</v>
      </c>
      <c r="C22" s="135"/>
      <c r="D22" s="135"/>
      <c r="E22" s="133"/>
      <c r="F22" s="133"/>
      <c r="G22" s="133"/>
      <c r="H22" s="133"/>
    </row>
    <row r="23" spans="1:8" s="23" customFormat="1" ht="28.2" thickBot="1" x14ac:dyDescent="0.3">
      <c r="A23" s="56" t="s">
        <v>136</v>
      </c>
      <c r="B23" s="33" t="s">
        <v>156</v>
      </c>
      <c r="C23" s="27">
        <v>26422</v>
      </c>
      <c r="D23" s="27" t="s">
        <v>69</v>
      </c>
      <c r="E23" s="41"/>
      <c r="F23" s="41"/>
      <c r="G23" s="41"/>
      <c r="H23" s="41"/>
    </row>
    <row r="24" spans="1:8" s="23" customFormat="1" ht="46.5" customHeight="1" thickBot="1" x14ac:dyDescent="0.3">
      <c r="A24" s="56" t="s">
        <v>137</v>
      </c>
      <c r="B24" s="26" t="s">
        <v>138</v>
      </c>
      <c r="C24" s="27">
        <v>26430</v>
      </c>
      <c r="D24" s="27" t="s">
        <v>69</v>
      </c>
      <c r="E24" s="41"/>
      <c r="F24" s="41"/>
      <c r="G24" s="41"/>
      <c r="H24" s="41"/>
    </row>
    <row r="25" spans="1:8" s="23" customFormat="1" ht="28.2" thickBot="1" x14ac:dyDescent="0.3">
      <c r="A25" s="56" t="s">
        <v>139</v>
      </c>
      <c r="B25" s="31" t="s">
        <v>140</v>
      </c>
      <c r="C25" s="27">
        <v>26440</v>
      </c>
      <c r="D25" s="27" t="s">
        <v>69</v>
      </c>
      <c r="E25" s="41">
        <f>E26+E28+E29+E30+E32</f>
        <v>2399822.31</v>
      </c>
      <c r="F25" s="41">
        <f t="shared" ref="F25:G25" si="1">F26+F28+F29+F30+F32</f>
        <v>1704065.79</v>
      </c>
      <c r="G25" s="41">
        <f t="shared" si="1"/>
        <v>1751968.65</v>
      </c>
      <c r="H25" s="41"/>
    </row>
    <row r="26" spans="1:8" s="23" customFormat="1" x14ac:dyDescent="0.25">
      <c r="A26" s="134" t="s">
        <v>141</v>
      </c>
      <c r="B26" s="32" t="s">
        <v>6</v>
      </c>
      <c r="C26" s="134">
        <v>26441</v>
      </c>
      <c r="D26" s="134" t="s">
        <v>69</v>
      </c>
      <c r="E26" s="132">
        <f>E7</f>
        <v>2399822.31</v>
      </c>
      <c r="F26" s="132">
        <f t="shared" ref="F26:G26" si="2">F7</f>
        <v>1704065.79</v>
      </c>
      <c r="G26" s="132">
        <f t="shared" si="2"/>
        <v>1751968.65</v>
      </c>
      <c r="H26" s="132"/>
    </row>
    <row r="27" spans="1:8" s="23" customFormat="1" ht="28.2" thickBot="1" x14ac:dyDescent="0.3">
      <c r="A27" s="135"/>
      <c r="B27" s="25" t="s">
        <v>131</v>
      </c>
      <c r="C27" s="135"/>
      <c r="D27" s="135"/>
      <c r="E27" s="133"/>
      <c r="F27" s="133"/>
      <c r="G27" s="133"/>
      <c r="H27" s="133"/>
    </row>
    <row r="28" spans="1:8" s="23" customFormat="1" ht="28.2" thickBot="1" x14ac:dyDescent="0.3">
      <c r="A28" s="56" t="s">
        <v>142</v>
      </c>
      <c r="B28" s="33" t="s">
        <v>156</v>
      </c>
      <c r="C28" s="27">
        <v>26442</v>
      </c>
      <c r="D28" s="27" t="s">
        <v>69</v>
      </c>
      <c r="E28" s="41"/>
      <c r="F28" s="41"/>
      <c r="G28" s="41"/>
      <c r="H28" s="41"/>
    </row>
    <row r="29" spans="1:8" s="23" customFormat="1" ht="28.2" thickBot="1" x14ac:dyDescent="0.3">
      <c r="A29" s="56" t="s">
        <v>143</v>
      </c>
      <c r="B29" s="31" t="s">
        <v>144</v>
      </c>
      <c r="C29" s="27">
        <v>26450</v>
      </c>
      <c r="D29" s="27" t="s">
        <v>69</v>
      </c>
      <c r="E29" s="41"/>
      <c r="F29" s="41"/>
      <c r="G29" s="41"/>
      <c r="H29" s="41"/>
    </row>
    <row r="30" spans="1:8" s="23" customFormat="1" x14ac:dyDescent="0.25">
      <c r="A30" s="134" t="s">
        <v>145</v>
      </c>
      <c r="B30" s="32" t="s">
        <v>6</v>
      </c>
      <c r="C30" s="134">
        <v>26451</v>
      </c>
      <c r="D30" s="134" t="s">
        <v>69</v>
      </c>
      <c r="E30" s="139"/>
      <c r="F30" s="132"/>
      <c r="G30" s="132"/>
      <c r="H30" s="132"/>
    </row>
    <row r="31" spans="1:8" s="23" customFormat="1" ht="28.2" thickBot="1" x14ac:dyDescent="0.3">
      <c r="A31" s="135"/>
      <c r="B31" s="25" t="s">
        <v>131</v>
      </c>
      <c r="C31" s="135"/>
      <c r="D31" s="135"/>
      <c r="E31" s="140"/>
      <c r="F31" s="133"/>
      <c r="G31" s="133"/>
      <c r="H31" s="133"/>
    </row>
    <row r="32" spans="1:8" s="23" customFormat="1" ht="28.2" thickBot="1" x14ac:dyDescent="0.3">
      <c r="A32" s="56" t="s">
        <v>146</v>
      </c>
      <c r="B32" s="25" t="s">
        <v>147</v>
      </c>
      <c r="C32" s="27">
        <v>26452</v>
      </c>
      <c r="D32" s="27" t="s">
        <v>69</v>
      </c>
      <c r="E32" s="41"/>
      <c r="F32" s="41"/>
      <c r="G32" s="41"/>
      <c r="H32" s="41"/>
    </row>
    <row r="33" spans="1:8" s="23" customFormat="1" ht="69.599999999999994" thickBot="1" x14ac:dyDescent="0.3">
      <c r="A33" s="56" t="s">
        <v>148</v>
      </c>
      <c r="B33" s="34" t="s">
        <v>157</v>
      </c>
      <c r="C33" s="27">
        <v>26500</v>
      </c>
      <c r="D33" s="27" t="s">
        <v>69</v>
      </c>
      <c r="E33" s="41">
        <f>E7</f>
        <v>2399822.31</v>
      </c>
      <c r="F33" s="41">
        <f t="shared" ref="F33:G33" si="3">F7</f>
        <v>1704065.79</v>
      </c>
      <c r="G33" s="41">
        <f t="shared" si="3"/>
        <v>1751968.65</v>
      </c>
      <c r="H33" s="41"/>
    </row>
    <row r="34" spans="1:8" s="23" customFormat="1" x14ac:dyDescent="0.25">
      <c r="A34" s="104"/>
      <c r="B34" s="35" t="s">
        <v>149</v>
      </c>
      <c r="C34" s="134">
        <v>26510</v>
      </c>
      <c r="D34" s="104"/>
      <c r="E34" s="132">
        <f>E33</f>
        <v>2399822.31</v>
      </c>
      <c r="F34" s="132">
        <v>0</v>
      </c>
      <c r="G34" s="132">
        <v>0</v>
      </c>
      <c r="H34" s="132"/>
    </row>
    <row r="35" spans="1:8" s="23" customFormat="1" ht="14.4" thickBot="1" x14ac:dyDescent="0.3">
      <c r="A35" s="105"/>
      <c r="B35" s="7" t="s">
        <v>195</v>
      </c>
      <c r="C35" s="135"/>
      <c r="D35" s="105"/>
      <c r="E35" s="133"/>
      <c r="F35" s="133"/>
      <c r="G35" s="133"/>
      <c r="H35" s="133"/>
    </row>
    <row r="36" spans="1:8" s="23" customFormat="1" x14ac:dyDescent="0.25">
      <c r="A36" s="104"/>
      <c r="B36" s="35" t="s">
        <v>149</v>
      </c>
      <c r="C36" s="134">
        <v>26511</v>
      </c>
      <c r="D36" s="104"/>
      <c r="E36" s="132">
        <f>E35</f>
        <v>0</v>
      </c>
      <c r="F36" s="132">
        <f>F33</f>
        <v>1704065.79</v>
      </c>
      <c r="G36" s="132">
        <f>G33</f>
        <v>1751968.65</v>
      </c>
      <c r="H36" s="132"/>
    </row>
    <row r="37" spans="1:8" s="23" customFormat="1" ht="14.4" thickBot="1" x14ac:dyDescent="0.3">
      <c r="A37" s="105"/>
      <c r="B37" s="7" t="s">
        <v>205</v>
      </c>
      <c r="C37" s="135"/>
      <c r="D37" s="105"/>
      <c r="E37" s="133"/>
      <c r="F37" s="133"/>
      <c r="G37" s="133"/>
      <c r="H37" s="133"/>
    </row>
    <row r="38" spans="1:8" s="23" customFormat="1" x14ac:dyDescent="0.25">
      <c r="A38" s="104"/>
      <c r="B38" s="35" t="s">
        <v>149</v>
      </c>
      <c r="C38" s="134">
        <v>26512</v>
      </c>
      <c r="D38" s="104"/>
      <c r="E38" s="132">
        <f>E37</f>
        <v>0</v>
      </c>
      <c r="F38" s="132">
        <f>F37</f>
        <v>0</v>
      </c>
      <c r="G38" s="132">
        <f t="shared" ref="G38" si="4">G37</f>
        <v>0</v>
      </c>
      <c r="H38" s="132"/>
    </row>
    <row r="39" spans="1:8" s="23" customFormat="1" ht="14.4" thickBot="1" x14ac:dyDescent="0.3">
      <c r="A39" s="105"/>
      <c r="B39" s="7" t="s">
        <v>206</v>
      </c>
      <c r="C39" s="135"/>
      <c r="D39" s="105"/>
      <c r="E39" s="133"/>
      <c r="F39" s="133"/>
      <c r="G39" s="133"/>
      <c r="H39" s="133"/>
    </row>
    <row r="40" spans="1:8" s="23" customFormat="1" ht="69.599999999999994" thickBot="1" x14ac:dyDescent="0.3">
      <c r="A40" s="56" t="s">
        <v>150</v>
      </c>
      <c r="B40" s="24" t="s">
        <v>151</v>
      </c>
      <c r="C40" s="27">
        <v>26600</v>
      </c>
      <c r="D40" s="27" t="s">
        <v>69</v>
      </c>
      <c r="E40" s="40"/>
      <c r="F40" s="40"/>
      <c r="G40" s="40"/>
      <c r="H40" s="40"/>
    </row>
    <row r="41" spans="1:8" s="23" customFormat="1" x14ac:dyDescent="0.25">
      <c r="A41" s="104"/>
      <c r="B41" s="35" t="s">
        <v>149</v>
      </c>
      <c r="C41" s="134">
        <v>26610</v>
      </c>
      <c r="D41" s="104"/>
      <c r="E41" s="110"/>
      <c r="F41" s="110"/>
      <c r="G41" s="110"/>
      <c r="H41" s="110"/>
    </row>
    <row r="42" spans="1:8" s="23" customFormat="1" ht="14.4" thickBot="1" x14ac:dyDescent="0.3">
      <c r="A42" s="105"/>
      <c r="B42" s="34"/>
      <c r="C42" s="135"/>
      <c r="D42" s="105"/>
      <c r="E42" s="111"/>
      <c r="F42" s="111"/>
      <c r="G42" s="111"/>
      <c r="H42" s="111"/>
    </row>
    <row r="44" spans="1:8" s="23" customFormat="1" ht="48" customHeight="1" x14ac:dyDescent="0.25">
      <c r="A44" s="138" t="s">
        <v>178</v>
      </c>
      <c r="B44" s="138"/>
      <c r="C44" s="57"/>
      <c r="D44" s="196" t="s">
        <v>215</v>
      </c>
      <c r="E44" s="196"/>
      <c r="F44" s="196"/>
      <c r="G44" s="57"/>
      <c r="H44" s="4"/>
    </row>
    <row r="45" spans="1:8" s="23" customFormat="1" ht="15" customHeight="1" x14ac:dyDescent="0.25">
      <c r="A45" s="137" t="s">
        <v>164</v>
      </c>
      <c r="B45" s="137"/>
      <c r="C45" s="137"/>
      <c r="D45" s="137"/>
      <c r="E45" s="137"/>
      <c r="F45" s="137"/>
      <c r="G45" s="137"/>
      <c r="H45" s="4"/>
    </row>
    <row r="46" spans="1:8" s="23" customFormat="1" ht="13.5" customHeight="1" x14ac:dyDescent="0.25">
      <c r="A46" s="5"/>
      <c r="B46" s="4"/>
      <c r="C46" s="4"/>
      <c r="D46" s="4"/>
      <c r="E46" s="4"/>
      <c r="F46" s="4"/>
      <c r="G46" s="4"/>
      <c r="H46" s="4"/>
    </row>
    <row r="47" spans="1:8" s="23" customFormat="1" ht="18" customHeight="1" x14ac:dyDescent="0.25">
      <c r="A47" s="136" t="s">
        <v>199</v>
      </c>
      <c r="B47" s="136"/>
      <c r="C47" s="136"/>
      <c r="D47" s="136"/>
      <c r="E47" s="136"/>
      <c r="F47" s="136"/>
      <c r="G47" s="136"/>
      <c r="H47" s="4"/>
    </row>
    <row r="48" spans="1:8" s="23" customFormat="1" ht="15" customHeight="1" x14ac:dyDescent="0.25">
      <c r="A48" s="136" t="s">
        <v>183</v>
      </c>
      <c r="B48" s="136"/>
      <c r="C48" s="136"/>
      <c r="D48" s="136"/>
      <c r="E48" s="136"/>
      <c r="F48" s="136"/>
      <c r="G48" s="136"/>
      <c r="H48" s="4"/>
    </row>
    <row r="49" spans="1:8" s="23" customFormat="1" x14ac:dyDescent="0.25">
      <c r="A49" s="5"/>
      <c r="B49" s="4"/>
      <c r="C49" s="4"/>
      <c r="D49" s="4"/>
      <c r="E49" s="4"/>
      <c r="F49" s="4"/>
      <c r="G49" s="4"/>
      <c r="H49" s="4"/>
    </row>
    <row r="50" spans="1:8" s="23" customFormat="1" ht="15.75" customHeight="1" x14ac:dyDescent="0.25">
      <c r="A50" s="136" t="s">
        <v>210</v>
      </c>
      <c r="B50" s="136"/>
      <c r="C50" s="136"/>
      <c r="D50" s="136"/>
      <c r="E50" s="136"/>
      <c r="F50" s="136"/>
      <c r="G50" s="136"/>
      <c r="H50" s="4"/>
    </row>
  </sheetData>
  <mergeCells count="83">
    <mergeCell ref="A1:H1"/>
    <mergeCell ref="A2:H2"/>
    <mergeCell ref="F15:F16"/>
    <mergeCell ref="G15:G16"/>
    <mergeCell ref="H15:H16"/>
    <mergeCell ref="H8:H9"/>
    <mergeCell ref="A15:A16"/>
    <mergeCell ref="C15:C16"/>
    <mergeCell ref="D15:D16"/>
    <mergeCell ref="E15:E16"/>
    <mergeCell ref="A8:A9"/>
    <mergeCell ref="C8:C9"/>
    <mergeCell ref="A4:A5"/>
    <mergeCell ref="B4:B5"/>
    <mergeCell ref="C4:C5"/>
    <mergeCell ref="D4:D5"/>
    <mergeCell ref="E8:E9"/>
    <mergeCell ref="F8:F9"/>
    <mergeCell ref="G8:G9"/>
    <mergeCell ref="A34:A35"/>
    <mergeCell ref="C34:C35"/>
    <mergeCell ref="D34:D35"/>
    <mergeCell ref="E34:E35"/>
    <mergeCell ref="F34:F35"/>
    <mergeCell ref="G34:G35"/>
    <mergeCell ref="G26:G27"/>
    <mergeCell ref="E4:H4"/>
    <mergeCell ref="G17:G18"/>
    <mergeCell ref="H17:H18"/>
    <mergeCell ref="A21:A22"/>
    <mergeCell ref="C21:C22"/>
    <mergeCell ref="D21:D22"/>
    <mergeCell ref="E21:E22"/>
    <mergeCell ref="F21:F22"/>
    <mergeCell ref="G21:G22"/>
    <mergeCell ref="H21:H22"/>
    <mergeCell ref="A17:A18"/>
    <mergeCell ref="C17:C18"/>
    <mergeCell ref="D17:D18"/>
    <mergeCell ref="E17:E18"/>
    <mergeCell ref="F17:F18"/>
    <mergeCell ref="D8:D9"/>
    <mergeCell ref="H26:H27"/>
    <mergeCell ref="A30:A31"/>
    <mergeCell ref="C30:C31"/>
    <mergeCell ref="D30:D31"/>
    <mergeCell ref="E30:E31"/>
    <mergeCell ref="F30:F31"/>
    <mergeCell ref="G30:G31"/>
    <mergeCell ref="H30:H31"/>
    <mergeCell ref="A26:A27"/>
    <mergeCell ref="C26:C27"/>
    <mergeCell ref="D26:D27"/>
    <mergeCell ref="E26:E27"/>
    <mergeCell ref="F26:F27"/>
    <mergeCell ref="A50:G50"/>
    <mergeCell ref="H34:H35"/>
    <mergeCell ref="A41:A42"/>
    <mergeCell ref="C41:C42"/>
    <mergeCell ref="D41:D42"/>
    <mergeCell ref="E41:E42"/>
    <mergeCell ref="F41:F42"/>
    <mergeCell ref="G41:G42"/>
    <mergeCell ref="H41:H42"/>
    <mergeCell ref="A48:G48"/>
    <mergeCell ref="A45:G45"/>
    <mergeCell ref="A44:B44"/>
    <mergeCell ref="D44:F44"/>
    <mergeCell ref="A47:G47"/>
    <mergeCell ref="A36:A37"/>
    <mergeCell ref="C36:C37"/>
    <mergeCell ref="D36:D37"/>
    <mergeCell ref="E36:E37"/>
    <mergeCell ref="F36:F37"/>
    <mergeCell ref="G36:G37"/>
    <mergeCell ref="H36:H37"/>
    <mergeCell ref="G38:G39"/>
    <mergeCell ref="H38:H39"/>
    <mergeCell ref="A38:A39"/>
    <mergeCell ref="C38:C39"/>
    <mergeCell ref="D38:D39"/>
    <mergeCell ref="E38:E39"/>
    <mergeCell ref="F38:F39"/>
  </mergeCells>
  <hyperlinks>
    <hyperlink ref="B7" location="P1117" display="P1117"/>
    <hyperlink ref="B18" r:id="rId1" display="consultantplus://offline/ref=D1CC6B7A2BD0604E8144A14DA334F909E29B560F4609694862189992D34BA69952E0EC7EBE108BA364374B6F0C5513I"/>
    <hyperlink ref="B20" r:id="rId2" display="consultantplus://offline/ref=D1CC6B7A2BD0604E8144A14DA334F909E29A540B4A00694862189992D34BA69940E0B470BE1293A932780D3A005B04D1AB96B4F271EE511DI"/>
    <hyperlink ref="B22" r:id="rId3" display="consultantplus://offline/ref=D1CC6B7A2BD0604E8144A14DA334F909E29B560F4609694862189992D34BA69952E0EC7EBE108BA364374B6F0C5513I"/>
    <hyperlink ref="B24" location="P1121" display="P1121"/>
    <hyperlink ref="B27" r:id="rId4" display="consultantplus://offline/ref=D1CC6B7A2BD0604E8144A14DA334F909E29B560F4609694862189992D34BA69952E0EC7EBE108BA364374B6F0C5513I"/>
    <hyperlink ref="B31" r:id="rId5" display="consultantplus://offline/ref=D1CC6B7A2BD0604E8144A14DA334F909E29B560F4609694862189992D34BA69952E0EC7EBE108BA364374B6F0C5513I"/>
    <hyperlink ref="B32" r:id="rId6" display="consultantplus://offline/ref=D1CC6B7A2BD0604E8144A14DA334F909E29A520B4A05694862189992D34BA69952E0EC7EBE108BA364374B6F0C5513I"/>
    <hyperlink ref="B40" r:id="rId7" display="consultantplus://offline/ref=D1CC6B7A2BD0604E8144A14DA334F909E29A520B4A05694862189992D34BA69952E0EC7EBE108BA364374B6F0C5513I"/>
  </hyperlinks>
  <pageMargins left="0.25" right="0.25" top="0.75" bottom="0.75" header="0.3" footer="0.3"/>
  <pageSetup paperSize="9" scale="79" fitToHeight="0" orientation="portrait" r:id="rId8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84"/>
  <sheetViews>
    <sheetView zoomScale="80" zoomScaleNormal="80" zoomScaleSheetLayoutView="70" workbookViewId="0">
      <selection activeCell="O12" sqref="O12"/>
    </sheetView>
  </sheetViews>
  <sheetFormatPr defaultColWidth="9.109375" defaultRowHeight="15.6" x14ac:dyDescent="0.3"/>
  <cols>
    <col min="1" max="1" width="30.6640625" style="2" customWidth="1"/>
    <col min="2" max="2" width="13.6640625" style="2" customWidth="1"/>
    <col min="3" max="3" width="14" style="2" customWidth="1"/>
    <col min="4" max="4" width="11.6640625" style="2" customWidth="1"/>
    <col min="5" max="5" width="15" style="2" customWidth="1"/>
    <col min="6" max="6" width="18.33203125" style="2" customWidth="1"/>
    <col min="7" max="7" width="19.5546875" style="47" customWidth="1"/>
    <col min="8" max="8" width="16.5546875" style="2" customWidth="1"/>
    <col min="9" max="9" width="14" style="2" customWidth="1"/>
    <col min="10" max="10" width="17.109375" style="2" customWidth="1"/>
    <col min="11" max="11" width="9.109375" style="2"/>
    <col min="12" max="12" width="12.5546875" style="2" bestFit="1" customWidth="1"/>
    <col min="13" max="15" width="9.109375" style="2"/>
    <col min="16" max="16384" width="9.109375" style="6"/>
  </cols>
  <sheetData>
    <row r="1" spans="1:12" ht="18.75" customHeight="1" x14ac:dyDescent="0.35">
      <c r="A1" s="128" t="s">
        <v>159</v>
      </c>
      <c r="B1" s="128"/>
      <c r="C1" s="128"/>
      <c r="D1" s="128"/>
      <c r="E1" s="128"/>
      <c r="F1" s="128"/>
      <c r="G1" s="128"/>
      <c r="H1" s="128"/>
      <c r="I1" s="128"/>
      <c r="J1" s="128"/>
    </row>
    <row r="2" spans="1:12" ht="18.75" customHeight="1" x14ac:dyDescent="0.35">
      <c r="A2" s="128" t="s">
        <v>160</v>
      </c>
      <c r="B2" s="128"/>
      <c r="C2" s="128"/>
      <c r="D2" s="128"/>
      <c r="E2" s="128"/>
      <c r="F2" s="128"/>
      <c r="G2" s="128"/>
      <c r="H2" s="128"/>
      <c r="I2" s="128"/>
      <c r="J2" s="128"/>
    </row>
    <row r="3" spans="1:12" ht="18.75" customHeight="1" x14ac:dyDescent="0.35">
      <c r="A3" s="128" t="s">
        <v>211</v>
      </c>
      <c r="B3" s="128"/>
      <c r="C3" s="128"/>
      <c r="D3" s="128"/>
      <c r="E3" s="128"/>
      <c r="F3" s="128"/>
      <c r="G3" s="128"/>
      <c r="H3" s="128"/>
      <c r="I3" s="128"/>
      <c r="J3" s="128"/>
    </row>
    <row r="4" spans="1:12" ht="19.5" customHeight="1" x14ac:dyDescent="0.35">
      <c r="A4" s="22"/>
      <c r="B4" s="22"/>
      <c r="C4" s="22"/>
      <c r="D4" s="22"/>
      <c r="E4" s="22"/>
      <c r="F4" s="22"/>
      <c r="G4" s="43"/>
      <c r="H4" s="22"/>
      <c r="I4" s="22"/>
      <c r="J4" s="128" t="s">
        <v>161</v>
      </c>
    </row>
    <row r="5" spans="1:12" ht="19.5" customHeight="1" thickBot="1" x14ac:dyDescent="0.4">
      <c r="A5" s="20"/>
      <c r="B5" s="20"/>
      <c r="C5" s="20"/>
      <c r="D5" s="20"/>
      <c r="E5" s="19"/>
      <c r="F5" s="19"/>
      <c r="G5" s="44"/>
      <c r="H5" s="19"/>
      <c r="I5" s="19"/>
      <c r="J5" s="166"/>
    </row>
    <row r="6" spans="1:12" ht="39" customHeight="1" thickBot="1" x14ac:dyDescent="0.35">
      <c r="A6" s="156" t="s">
        <v>0</v>
      </c>
      <c r="B6" s="156" t="s">
        <v>1</v>
      </c>
      <c r="C6" s="156" t="s">
        <v>2</v>
      </c>
      <c r="D6" s="156" t="s">
        <v>3</v>
      </c>
      <c r="E6" s="163" t="s">
        <v>4</v>
      </c>
      <c r="F6" s="164"/>
      <c r="G6" s="164"/>
      <c r="H6" s="164"/>
      <c r="I6" s="164"/>
      <c r="J6" s="165"/>
    </row>
    <row r="7" spans="1:12" ht="16.2" thickBot="1" x14ac:dyDescent="0.35">
      <c r="A7" s="162"/>
      <c r="B7" s="162"/>
      <c r="C7" s="162"/>
      <c r="D7" s="162"/>
      <c r="E7" s="156" t="s">
        <v>5</v>
      </c>
      <c r="F7" s="163" t="s">
        <v>6</v>
      </c>
      <c r="G7" s="164"/>
      <c r="H7" s="164"/>
      <c r="I7" s="164"/>
      <c r="J7" s="165"/>
    </row>
    <row r="8" spans="1:12" ht="150" customHeight="1" thickBot="1" x14ac:dyDescent="0.35">
      <c r="A8" s="162"/>
      <c r="B8" s="162"/>
      <c r="C8" s="162"/>
      <c r="D8" s="162"/>
      <c r="E8" s="162"/>
      <c r="F8" s="156" t="s">
        <v>7</v>
      </c>
      <c r="G8" s="158" t="s">
        <v>8</v>
      </c>
      <c r="H8" s="156" t="s">
        <v>9</v>
      </c>
      <c r="I8" s="163" t="s">
        <v>10</v>
      </c>
      <c r="J8" s="165"/>
    </row>
    <row r="9" spans="1:12" ht="28.5" customHeight="1" thickBot="1" x14ac:dyDescent="0.35">
      <c r="A9" s="157"/>
      <c r="B9" s="157"/>
      <c r="C9" s="157"/>
      <c r="D9" s="157"/>
      <c r="E9" s="157"/>
      <c r="F9" s="157"/>
      <c r="G9" s="159"/>
      <c r="H9" s="157"/>
      <c r="I9" s="60" t="s">
        <v>5</v>
      </c>
      <c r="J9" s="60" t="s">
        <v>11</v>
      </c>
    </row>
    <row r="10" spans="1:12" ht="16.2" thickBot="1" x14ac:dyDescent="0.35">
      <c r="A10" s="58">
        <v>1</v>
      </c>
      <c r="B10" s="60">
        <v>2</v>
      </c>
      <c r="C10" s="60">
        <v>3</v>
      </c>
      <c r="D10" s="60">
        <v>4</v>
      </c>
      <c r="E10" s="60">
        <v>5</v>
      </c>
      <c r="F10" s="60">
        <v>6</v>
      </c>
      <c r="G10" s="42">
        <v>7</v>
      </c>
      <c r="H10" s="60">
        <v>8</v>
      </c>
      <c r="I10" s="60">
        <v>9</v>
      </c>
      <c r="J10" s="60">
        <v>10</v>
      </c>
    </row>
    <row r="11" spans="1:12" ht="38.25" customHeight="1" thickBot="1" x14ac:dyDescent="0.35">
      <c r="A11" s="59" t="s">
        <v>12</v>
      </c>
      <c r="B11" s="1">
        <v>200</v>
      </c>
      <c r="C11" s="1"/>
      <c r="D11" s="1"/>
      <c r="E11" s="39">
        <f t="shared" ref="E11:E16" si="0">F11+G11+I11</f>
        <v>17048712.550000001</v>
      </c>
      <c r="F11" s="39">
        <f>F12+F27+F68+F73</f>
        <v>17003850.210000001</v>
      </c>
      <c r="G11" s="96">
        <f>G12+G27+G68+G73</f>
        <v>0</v>
      </c>
      <c r="H11" s="39" t="s">
        <v>165</v>
      </c>
      <c r="I11" s="39">
        <f>I12+I27+I68+I73</f>
        <v>44862.34</v>
      </c>
      <c r="J11" s="38">
        <f>J12+J27+J68+J73</f>
        <v>0</v>
      </c>
      <c r="L11" s="74"/>
    </row>
    <row r="12" spans="1:12" ht="142.5" customHeight="1" thickBot="1" x14ac:dyDescent="0.35">
      <c r="A12" s="59" t="s">
        <v>13</v>
      </c>
      <c r="B12" s="1">
        <v>210</v>
      </c>
      <c r="C12" s="1">
        <v>100</v>
      </c>
      <c r="D12" s="1"/>
      <c r="E12" s="39">
        <f t="shared" si="0"/>
        <v>15321377.43</v>
      </c>
      <c r="F12" s="38">
        <f>F13</f>
        <v>15301877.41</v>
      </c>
      <c r="G12" s="46">
        <f t="shared" ref="G12:J26" si="1">G13</f>
        <v>0</v>
      </c>
      <c r="H12" s="38" t="str">
        <f t="shared" si="1"/>
        <v>X</v>
      </c>
      <c r="I12" s="38">
        <f t="shared" si="1"/>
        <v>19500.02</v>
      </c>
      <c r="J12" s="38">
        <f t="shared" si="1"/>
        <v>0</v>
      </c>
      <c r="L12" s="74"/>
    </row>
    <row r="13" spans="1:12" ht="45.75" customHeight="1" thickBot="1" x14ac:dyDescent="0.35">
      <c r="A13" s="59" t="s">
        <v>14</v>
      </c>
      <c r="B13" s="1">
        <v>210</v>
      </c>
      <c r="C13" s="1">
        <v>110</v>
      </c>
      <c r="D13" s="1"/>
      <c r="E13" s="39">
        <f t="shared" si="0"/>
        <v>15321377.43</v>
      </c>
      <c r="F13" s="39">
        <f>F14+F15+F16+F17+F18+F19+F20+F21+F22+F23+F24+F25+F26</f>
        <v>15301877.41</v>
      </c>
      <c r="G13" s="45">
        <f t="shared" ref="G13:I13" si="2">G14+G15+G16+G17+G18+G19+G20+G21+G22+G23+G24+G25+G26</f>
        <v>0</v>
      </c>
      <c r="H13" s="39" t="s">
        <v>165</v>
      </c>
      <c r="I13" s="39">
        <f t="shared" si="2"/>
        <v>19500.02</v>
      </c>
      <c r="J13" s="38">
        <f t="shared" si="1"/>
        <v>0</v>
      </c>
    </row>
    <row r="14" spans="1:12" ht="33" customHeight="1" thickBot="1" x14ac:dyDescent="0.35">
      <c r="A14" s="147" t="s">
        <v>15</v>
      </c>
      <c r="B14" s="147">
        <v>211</v>
      </c>
      <c r="C14" s="147">
        <v>111</v>
      </c>
      <c r="D14" s="1">
        <v>211</v>
      </c>
      <c r="E14" s="39">
        <f t="shared" si="0"/>
        <v>10292916.610000001</v>
      </c>
      <c r="F14" s="38">
        <f>'таблица 2'!E11</f>
        <v>10277939.640000001</v>
      </c>
      <c r="G14" s="46">
        <f>'таблица 3'!E11</f>
        <v>0</v>
      </c>
      <c r="H14" s="38" t="s">
        <v>165</v>
      </c>
      <c r="I14" s="38">
        <f>'таблица 4'!E11</f>
        <v>14976.97</v>
      </c>
      <c r="J14" s="38">
        <f t="shared" si="1"/>
        <v>0</v>
      </c>
    </row>
    <row r="15" spans="1:12" ht="28.5" customHeight="1" thickBot="1" x14ac:dyDescent="0.35">
      <c r="A15" s="148"/>
      <c r="B15" s="148"/>
      <c r="C15" s="148"/>
      <c r="D15" s="1">
        <v>266</v>
      </c>
      <c r="E15" s="39">
        <f t="shared" si="0"/>
        <v>0</v>
      </c>
      <c r="F15" s="38">
        <f>'таблица 2'!E12</f>
        <v>0</v>
      </c>
      <c r="G15" s="46">
        <f>'таблица 3'!E12</f>
        <v>0</v>
      </c>
      <c r="H15" s="38" t="s">
        <v>165</v>
      </c>
      <c r="I15" s="38">
        <f>'таблица 4'!E12</f>
        <v>0</v>
      </c>
      <c r="J15" s="38">
        <f t="shared" si="1"/>
        <v>0</v>
      </c>
    </row>
    <row r="16" spans="1:12" ht="21" customHeight="1" thickBot="1" x14ac:dyDescent="0.35">
      <c r="A16" s="147" t="s">
        <v>16</v>
      </c>
      <c r="B16" s="147">
        <v>212</v>
      </c>
      <c r="C16" s="147">
        <v>112</v>
      </c>
      <c r="D16" s="1">
        <v>212</v>
      </c>
      <c r="E16" s="39">
        <f t="shared" si="0"/>
        <v>0</v>
      </c>
      <c r="F16" s="38">
        <f>'таблица 2'!E13</f>
        <v>0</v>
      </c>
      <c r="G16" s="46">
        <f>'таблица 3'!E13</f>
        <v>0</v>
      </c>
      <c r="H16" s="38" t="s">
        <v>165</v>
      </c>
      <c r="I16" s="38">
        <f>'таблица 4'!E13</f>
        <v>0</v>
      </c>
      <c r="J16" s="38">
        <f t="shared" si="1"/>
        <v>0</v>
      </c>
    </row>
    <row r="17" spans="1:10" ht="16.2" thickBot="1" x14ac:dyDescent="0.35">
      <c r="A17" s="149"/>
      <c r="B17" s="149"/>
      <c r="C17" s="149"/>
      <c r="D17" s="1">
        <v>214</v>
      </c>
      <c r="E17" s="39">
        <f t="shared" ref="E17:E80" si="3">F17+G17+I17</f>
        <v>0</v>
      </c>
      <c r="F17" s="38">
        <f>'таблица 2'!E14</f>
        <v>0</v>
      </c>
      <c r="G17" s="46">
        <f>'таблица 3'!E14</f>
        <v>0</v>
      </c>
      <c r="H17" s="38" t="s">
        <v>165</v>
      </c>
      <c r="I17" s="38">
        <f>'таблица 4'!E14</f>
        <v>0</v>
      </c>
      <c r="J17" s="38">
        <f t="shared" si="1"/>
        <v>0</v>
      </c>
    </row>
    <row r="18" spans="1:10" ht="16.2" thickBot="1" x14ac:dyDescent="0.35">
      <c r="A18" s="149"/>
      <c r="B18" s="149"/>
      <c r="C18" s="149"/>
      <c r="D18" s="1">
        <v>222</v>
      </c>
      <c r="E18" s="39">
        <f t="shared" si="3"/>
        <v>0</v>
      </c>
      <c r="F18" s="38">
        <f>'таблица 2'!E15</f>
        <v>0</v>
      </c>
      <c r="G18" s="46">
        <f>'таблица 3'!E15</f>
        <v>0</v>
      </c>
      <c r="H18" s="38" t="s">
        <v>165</v>
      </c>
      <c r="I18" s="38">
        <f>'таблица 4'!E15</f>
        <v>0</v>
      </c>
      <c r="J18" s="38">
        <f t="shared" si="1"/>
        <v>0</v>
      </c>
    </row>
    <row r="19" spans="1:10" ht="16.2" thickBot="1" x14ac:dyDescent="0.35">
      <c r="A19" s="149"/>
      <c r="B19" s="149"/>
      <c r="C19" s="149"/>
      <c r="D19" s="1">
        <v>226</v>
      </c>
      <c r="E19" s="39">
        <f t="shared" si="3"/>
        <v>0</v>
      </c>
      <c r="F19" s="38">
        <f>'таблица 2'!E16</f>
        <v>0</v>
      </c>
      <c r="G19" s="46">
        <f>'таблица 3'!E16</f>
        <v>0</v>
      </c>
      <c r="H19" s="38" t="s">
        <v>165</v>
      </c>
      <c r="I19" s="38">
        <f>'таблица 4'!E16</f>
        <v>0</v>
      </c>
      <c r="J19" s="38">
        <f t="shared" si="1"/>
        <v>0</v>
      </c>
    </row>
    <row r="20" spans="1:10" ht="16.2" thickBot="1" x14ac:dyDescent="0.35">
      <c r="A20" s="149"/>
      <c r="B20" s="149"/>
      <c r="C20" s="149"/>
      <c r="D20" s="1">
        <v>266</v>
      </c>
      <c r="E20" s="39">
        <f t="shared" si="3"/>
        <v>0</v>
      </c>
      <c r="F20" s="38">
        <f>'таблица 2'!E17</f>
        <v>0</v>
      </c>
      <c r="G20" s="46">
        <f>'таблица 3'!E17</f>
        <v>0</v>
      </c>
      <c r="H20" s="38" t="s">
        <v>165</v>
      </c>
      <c r="I20" s="38">
        <f>'таблица 4'!E17</f>
        <v>0</v>
      </c>
      <c r="J20" s="38">
        <f t="shared" si="1"/>
        <v>0</v>
      </c>
    </row>
    <row r="21" spans="1:10" ht="16.2" thickBot="1" x14ac:dyDescent="0.35">
      <c r="A21" s="148"/>
      <c r="B21" s="148"/>
      <c r="C21" s="148"/>
      <c r="D21" s="1">
        <v>267</v>
      </c>
      <c r="E21" s="39">
        <f t="shared" si="3"/>
        <v>0</v>
      </c>
      <c r="F21" s="38">
        <f>'таблица 2'!E18</f>
        <v>0</v>
      </c>
      <c r="G21" s="46">
        <f>'таблица 3'!E18</f>
        <v>0</v>
      </c>
      <c r="H21" s="38" t="s">
        <v>165</v>
      </c>
      <c r="I21" s="38">
        <f>'таблица 4'!E18</f>
        <v>0</v>
      </c>
      <c r="J21" s="38">
        <f t="shared" si="1"/>
        <v>0</v>
      </c>
    </row>
    <row r="22" spans="1:10" ht="59.25" customHeight="1" thickBot="1" x14ac:dyDescent="0.35">
      <c r="A22" s="147" t="s">
        <v>17</v>
      </c>
      <c r="B22" s="145">
        <v>213</v>
      </c>
      <c r="C22" s="145">
        <v>119</v>
      </c>
      <c r="D22" s="1">
        <v>213</v>
      </c>
      <c r="E22" s="39">
        <f t="shared" si="3"/>
        <v>3108460.82</v>
      </c>
      <c r="F22" s="38">
        <f>'таблица 2'!E19</f>
        <v>3103937.77</v>
      </c>
      <c r="G22" s="46">
        <f>'таблица 3'!E19</f>
        <v>0</v>
      </c>
      <c r="H22" s="38" t="s">
        <v>165</v>
      </c>
      <c r="I22" s="38">
        <f>'таблица 4'!E19</f>
        <v>4523.05</v>
      </c>
      <c r="J22" s="38">
        <f t="shared" si="1"/>
        <v>0</v>
      </c>
    </row>
    <row r="23" spans="1:10" ht="16.2" thickBot="1" x14ac:dyDescent="0.35">
      <c r="A23" s="149"/>
      <c r="B23" s="161"/>
      <c r="C23" s="161"/>
      <c r="D23" s="1">
        <v>266</v>
      </c>
      <c r="E23" s="39">
        <f t="shared" si="3"/>
        <v>0</v>
      </c>
      <c r="F23" s="38">
        <f>'таблица 2'!E20</f>
        <v>0</v>
      </c>
      <c r="G23" s="46">
        <f>'таблица 3'!E20</f>
        <v>0</v>
      </c>
      <c r="H23" s="38" t="s">
        <v>165</v>
      </c>
      <c r="I23" s="38">
        <f>'таблица 4'!E20</f>
        <v>0</v>
      </c>
      <c r="J23" s="38">
        <f t="shared" si="1"/>
        <v>0</v>
      </c>
    </row>
    <row r="24" spans="1:10" ht="16.2" thickBot="1" x14ac:dyDescent="0.35">
      <c r="A24" s="148"/>
      <c r="B24" s="146"/>
      <c r="C24" s="146"/>
      <c r="D24" s="1">
        <v>267</v>
      </c>
      <c r="E24" s="39">
        <f t="shared" si="3"/>
        <v>0</v>
      </c>
      <c r="F24" s="38">
        <f>'таблица 2'!E21</f>
        <v>0</v>
      </c>
      <c r="G24" s="46">
        <f>'таблица 3'!E21</f>
        <v>0</v>
      </c>
      <c r="H24" s="38" t="s">
        <v>165</v>
      </c>
      <c r="I24" s="38">
        <f>'таблица 4'!E21</f>
        <v>0</v>
      </c>
      <c r="J24" s="38">
        <f t="shared" si="1"/>
        <v>0</v>
      </c>
    </row>
    <row r="25" spans="1:10" ht="29.25" customHeight="1" thickBot="1" x14ac:dyDescent="0.35">
      <c r="A25" s="147" t="s">
        <v>16</v>
      </c>
      <c r="B25" s="147">
        <v>214</v>
      </c>
      <c r="C25" s="147">
        <v>113</v>
      </c>
      <c r="D25" s="1">
        <v>266</v>
      </c>
      <c r="E25" s="39">
        <f t="shared" si="3"/>
        <v>1920000</v>
      </c>
      <c r="F25" s="38">
        <f>'таблица 2'!E22</f>
        <v>1920000</v>
      </c>
      <c r="G25" s="46">
        <f>'таблица 3'!E22</f>
        <v>0</v>
      </c>
      <c r="H25" s="38" t="s">
        <v>165</v>
      </c>
      <c r="I25" s="38">
        <f>'таблица 4'!E22</f>
        <v>0</v>
      </c>
      <c r="J25" s="38">
        <f t="shared" si="1"/>
        <v>0</v>
      </c>
    </row>
    <row r="26" spans="1:10" ht="32.25" customHeight="1" thickBot="1" x14ac:dyDescent="0.35">
      <c r="A26" s="148"/>
      <c r="B26" s="148"/>
      <c r="C26" s="148"/>
      <c r="D26" s="1">
        <v>296</v>
      </c>
      <c r="E26" s="39">
        <f t="shared" si="3"/>
        <v>0</v>
      </c>
      <c r="F26" s="38">
        <f>'таблица 2'!E23</f>
        <v>0</v>
      </c>
      <c r="G26" s="46">
        <f>'таблица 3'!E23</f>
        <v>0</v>
      </c>
      <c r="H26" s="38" t="s">
        <v>165</v>
      </c>
      <c r="I26" s="38">
        <f>'таблица 4'!E23</f>
        <v>0</v>
      </c>
      <c r="J26" s="38">
        <f t="shared" si="1"/>
        <v>0</v>
      </c>
    </row>
    <row r="27" spans="1:10" ht="63" thickBot="1" x14ac:dyDescent="0.35">
      <c r="A27" s="59" t="s">
        <v>18</v>
      </c>
      <c r="B27" s="1">
        <v>220</v>
      </c>
      <c r="C27" s="1">
        <v>200</v>
      </c>
      <c r="D27" s="1"/>
      <c r="E27" s="39">
        <f>F27+G27+I27</f>
        <v>1654408.12</v>
      </c>
      <c r="F27" s="39">
        <f>F28</f>
        <v>1629045.8</v>
      </c>
      <c r="G27" s="45">
        <f t="shared" ref="G27:J27" si="4">G28</f>
        <v>0</v>
      </c>
      <c r="H27" s="38" t="s">
        <v>165</v>
      </c>
      <c r="I27" s="39">
        <f t="shared" si="4"/>
        <v>25362.32</v>
      </c>
      <c r="J27" s="39">
        <f t="shared" si="4"/>
        <v>0</v>
      </c>
    </row>
    <row r="28" spans="1:10" ht="63" thickBot="1" x14ac:dyDescent="0.35">
      <c r="A28" s="59" t="s">
        <v>19</v>
      </c>
      <c r="B28" s="1">
        <v>220</v>
      </c>
      <c r="C28" s="1">
        <v>240</v>
      </c>
      <c r="D28" s="1"/>
      <c r="E28" s="39">
        <f>F28+G28+I28</f>
        <v>1654408.12</v>
      </c>
      <c r="F28" s="38">
        <f>F40+F42+F46+F47+F48+F49+F50+F51+F52+F56+F57+F58+F59+F60+F61+F62+F63+F53+F54+F55+F64</f>
        <v>1629045.8</v>
      </c>
      <c r="G28" s="38">
        <f>G40+G42+G46+G47+G48+G49+G50+G51+G52+G56+G57+G58+G59+G60+G61+G62+G63+G53+G54+G55+G64</f>
        <v>0</v>
      </c>
      <c r="H28" s="38" t="s">
        <v>165</v>
      </c>
      <c r="I28" s="38">
        <f>I40+I42+I46+I47+I48+I49+I50+I51+I52+I56+I57+I58+I59+I60+I61+I62+I63+I53+I54+I55+I64</f>
        <v>25362.32</v>
      </c>
      <c r="J28" s="38">
        <f t="shared" ref="J28" si="5">J40+J42+J46+J47+J48+J49+J50+J51+J52+J56+J57+J58+J59+J60+J61+J62+J63+J53+J54+J55+J64</f>
        <v>0</v>
      </c>
    </row>
    <row r="29" spans="1:10" ht="24.75" customHeight="1" thickBot="1" x14ac:dyDescent="0.35">
      <c r="A29" s="147" t="s">
        <v>20</v>
      </c>
      <c r="B29" s="147">
        <v>221</v>
      </c>
      <c r="C29" s="147">
        <v>243</v>
      </c>
      <c r="D29" s="1">
        <v>222</v>
      </c>
      <c r="E29" s="39">
        <f t="shared" si="3"/>
        <v>0</v>
      </c>
      <c r="F29" s="38">
        <f>'таблица 2'!E26</f>
        <v>0</v>
      </c>
      <c r="G29" s="38">
        <f>'таблица 2'!F26</f>
        <v>0</v>
      </c>
      <c r="H29" s="38" t="s">
        <v>165</v>
      </c>
      <c r="I29" s="38">
        <v>0</v>
      </c>
      <c r="J29" s="38">
        <v>0</v>
      </c>
    </row>
    <row r="30" spans="1:10" ht="16.2" thickBot="1" x14ac:dyDescent="0.35">
      <c r="A30" s="149"/>
      <c r="B30" s="149"/>
      <c r="C30" s="149"/>
      <c r="D30" s="9">
        <v>224</v>
      </c>
      <c r="E30" s="39">
        <f t="shared" si="3"/>
        <v>0</v>
      </c>
      <c r="F30" s="153">
        <v>0</v>
      </c>
      <c r="G30" s="150">
        <v>0</v>
      </c>
      <c r="H30" s="38" t="s">
        <v>165</v>
      </c>
      <c r="I30" s="153">
        <v>0</v>
      </c>
      <c r="J30" s="153">
        <v>0</v>
      </c>
    </row>
    <row r="31" spans="1:10" ht="16.2" thickBot="1" x14ac:dyDescent="0.35">
      <c r="A31" s="149"/>
      <c r="B31" s="149"/>
      <c r="C31" s="149"/>
      <c r="D31" s="9">
        <v>225</v>
      </c>
      <c r="E31" s="39">
        <f t="shared" si="3"/>
        <v>0</v>
      </c>
      <c r="F31" s="154"/>
      <c r="G31" s="151"/>
      <c r="H31" s="38" t="s">
        <v>165</v>
      </c>
      <c r="I31" s="154"/>
      <c r="J31" s="154"/>
    </row>
    <row r="32" spans="1:10" ht="16.2" thickBot="1" x14ac:dyDescent="0.35">
      <c r="A32" s="149"/>
      <c r="B32" s="149"/>
      <c r="C32" s="149"/>
      <c r="D32" s="1"/>
      <c r="E32" s="39">
        <f t="shared" si="3"/>
        <v>0</v>
      </c>
      <c r="F32" s="155"/>
      <c r="G32" s="152"/>
      <c r="H32" s="38" t="s">
        <v>165</v>
      </c>
      <c r="I32" s="155"/>
      <c r="J32" s="155"/>
    </row>
    <row r="33" spans="1:12" ht="16.2" thickBot="1" x14ac:dyDescent="0.35">
      <c r="A33" s="149"/>
      <c r="B33" s="149"/>
      <c r="C33" s="149"/>
      <c r="D33" s="1">
        <v>226</v>
      </c>
      <c r="E33" s="39">
        <f t="shared" si="3"/>
        <v>0</v>
      </c>
      <c r="F33" s="38">
        <f>'таблица 2'!E30</f>
        <v>0</v>
      </c>
      <c r="G33" s="46">
        <v>0</v>
      </c>
      <c r="H33" s="38" t="s">
        <v>165</v>
      </c>
      <c r="I33" s="38">
        <f>'таблица 4'!E30</f>
        <v>0</v>
      </c>
      <c r="J33" s="38">
        <v>0</v>
      </c>
    </row>
    <row r="34" spans="1:12" ht="16.2" thickBot="1" x14ac:dyDescent="0.35">
      <c r="A34" s="149"/>
      <c r="B34" s="149"/>
      <c r="C34" s="149"/>
      <c r="D34" s="1">
        <v>228</v>
      </c>
      <c r="E34" s="39">
        <f t="shared" si="3"/>
        <v>0</v>
      </c>
      <c r="F34" s="38">
        <f>'таблица 2'!E31</f>
        <v>0</v>
      </c>
      <c r="G34" s="46">
        <v>0</v>
      </c>
      <c r="H34" s="38" t="s">
        <v>165</v>
      </c>
      <c r="I34" s="38">
        <f>'таблица 4'!E31</f>
        <v>0</v>
      </c>
      <c r="J34" s="38">
        <v>0</v>
      </c>
    </row>
    <row r="35" spans="1:12" ht="16.2" thickBot="1" x14ac:dyDescent="0.35">
      <c r="A35" s="149"/>
      <c r="B35" s="149"/>
      <c r="C35" s="149"/>
      <c r="D35" s="1">
        <v>310</v>
      </c>
      <c r="E35" s="39">
        <f t="shared" si="3"/>
        <v>0</v>
      </c>
      <c r="F35" s="38">
        <f>'таблица 2'!E32</f>
        <v>0</v>
      </c>
      <c r="G35" s="46">
        <v>0</v>
      </c>
      <c r="H35" s="38" t="s">
        <v>165</v>
      </c>
      <c r="I35" s="38">
        <f>'таблица 4'!E32</f>
        <v>0</v>
      </c>
      <c r="J35" s="38">
        <v>0</v>
      </c>
    </row>
    <row r="36" spans="1:12" ht="16.2" thickBot="1" x14ac:dyDescent="0.35">
      <c r="A36" s="149"/>
      <c r="B36" s="149"/>
      <c r="C36" s="149"/>
      <c r="D36" s="1">
        <v>344</v>
      </c>
      <c r="E36" s="39">
        <f t="shared" si="3"/>
        <v>0</v>
      </c>
      <c r="F36" s="38">
        <f>'таблица 2'!E33</f>
        <v>0</v>
      </c>
      <c r="G36" s="46">
        <v>0</v>
      </c>
      <c r="H36" s="38" t="s">
        <v>165</v>
      </c>
      <c r="I36" s="38">
        <f>'таблица 4'!E33</f>
        <v>0</v>
      </c>
      <c r="J36" s="38">
        <v>0</v>
      </c>
    </row>
    <row r="37" spans="1:12" ht="16.2" thickBot="1" x14ac:dyDescent="0.35">
      <c r="A37" s="149"/>
      <c r="B37" s="149"/>
      <c r="C37" s="149"/>
      <c r="D37" s="1">
        <v>346</v>
      </c>
      <c r="E37" s="39">
        <f t="shared" si="3"/>
        <v>0</v>
      </c>
      <c r="F37" s="38">
        <f>'таблица 2'!E34</f>
        <v>0</v>
      </c>
      <c r="G37" s="46">
        <v>0</v>
      </c>
      <c r="H37" s="38" t="s">
        <v>165</v>
      </c>
      <c r="I37" s="38">
        <f>'таблица 4'!E34</f>
        <v>0</v>
      </c>
      <c r="J37" s="38">
        <v>0</v>
      </c>
    </row>
    <row r="38" spans="1:12" ht="16.2" thickBot="1" x14ac:dyDescent="0.35">
      <c r="A38" s="149"/>
      <c r="B38" s="149"/>
      <c r="C38" s="149"/>
      <c r="D38" s="1">
        <v>352</v>
      </c>
      <c r="E38" s="39">
        <f t="shared" si="3"/>
        <v>0</v>
      </c>
      <c r="F38" s="38">
        <f>'таблица 2'!E35</f>
        <v>0</v>
      </c>
      <c r="G38" s="46">
        <v>0</v>
      </c>
      <c r="H38" s="38" t="s">
        <v>165</v>
      </c>
      <c r="I38" s="38">
        <f>'таблица 4'!E35</f>
        <v>0</v>
      </c>
      <c r="J38" s="38">
        <v>0</v>
      </c>
    </row>
    <row r="39" spans="1:12" ht="16.2" thickBot="1" x14ac:dyDescent="0.35">
      <c r="A39" s="148"/>
      <c r="B39" s="148"/>
      <c r="C39" s="148"/>
      <c r="D39" s="1">
        <v>353</v>
      </c>
      <c r="E39" s="39">
        <f t="shared" si="3"/>
        <v>0</v>
      </c>
      <c r="F39" s="38">
        <f>'таблица 2'!E36</f>
        <v>0</v>
      </c>
      <c r="G39" s="46">
        <v>0</v>
      </c>
      <c r="H39" s="38" t="s">
        <v>165</v>
      </c>
      <c r="I39" s="38">
        <f>'таблица 4'!E36</f>
        <v>0</v>
      </c>
      <c r="J39" s="38">
        <v>0</v>
      </c>
    </row>
    <row r="40" spans="1:12" ht="16.2" thickBot="1" x14ac:dyDescent="0.35">
      <c r="A40" s="147" t="s">
        <v>21</v>
      </c>
      <c r="B40" s="147">
        <v>222</v>
      </c>
      <c r="C40" s="147">
        <v>244</v>
      </c>
      <c r="D40" s="1">
        <v>221</v>
      </c>
      <c r="E40" s="39">
        <f t="shared" si="3"/>
        <v>44600</v>
      </c>
      <c r="F40" s="38">
        <f>'таблица 2'!E37</f>
        <v>44600</v>
      </c>
      <c r="G40" s="46">
        <f>'таблица 3'!E37</f>
        <v>0</v>
      </c>
      <c r="H40" s="38" t="s">
        <v>165</v>
      </c>
      <c r="I40" s="38">
        <f>'таблица 4'!E37</f>
        <v>0</v>
      </c>
      <c r="J40" s="38">
        <v>0</v>
      </c>
      <c r="L40" s="74">
        <f>E40+E42+E43+E44+E47+E48+E49+E55+E58+E61+E63</f>
        <v>836008.12</v>
      </c>
    </row>
    <row r="41" spans="1:12" ht="16.2" thickBot="1" x14ac:dyDescent="0.35">
      <c r="A41" s="149"/>
      <c r="B41" s="149"/>
      <c r="C41" s="149"/>
      <c r="D41" s="1">
        <v>222</v>
      </c>
      <c r="E41" s="39">
        <f t="shared" si="3"/>
        <v>0</v>
      </c>
      <c r="F41" s="38">
        <f>'таблица 2'!E38</f>
        <v>0</v>
      </c>
      <c r="G41" s="46">
        <f>'таблица 3'!E38</f>
        <v>0</v>
      </c>
      <c r="H41" s="38" t="s">
        <v>165</v>
      </c>
      <c r="I41" s="38">
        <f>'таблица 4'!E38</f>
        <v>0</v>
      </c>
      <c r="J41" s="38">
        <v>0</v>
      </c>
    </row>
    <row r="42" spans="1:12" ht="16.2" thickBot="1" x14ac:dyDescent="0.35">
      <c r="A42" s="149"/>
      <c r="B42" s="149"/>
      <c r="C42" s="149"/>
      <c r="D42" s="12" t="s">
        <v>22</v>
      </c>
      <c r="E42" s="39">
        <f t="shared" si="3"/>
        <v>36000</v>
      </c>
      <c r="F42" s="38">
        <f>'таблица 2'!E39</f>
        <v>36000</v>
      </c>
      <c r="G42" s="46">
        <f>'таблица 3'!E39</f>
        <v>0</v>
      </c>
      <c r="H42" s="38" t="s">
        <v>165</v>
      </c>
      <c r="I42" s="38">
        <f>'таблица 4'!E39</f>
        <v>0</v>
      </c>
      <c r="J42" s="38">
        <v>0</v>
      </c>
    </row>
    <row r="43" spans="1:12" ht="16.2" thickBot="1" x14ac:dyDescent="0.35">
      <c r="A43" s="149"/>
      <c r="B43" s="149"/>
      <c r="C43" s="149"/>
      <c r="D43" s="12" t="s">
        <v>25</v>
      </c>
      <c r="E43" s="39">
        <f t="shared" si="3"/>
        <v>21200</v>
      </c>
      <c r="F43" s="38">
        <f>'таблица 2'!E40</f>
        <v>21200</v>
      </c>
      <c r="G43" s="46">
        <f>'таблица 3'!E42</f>
        <v>0</v>
      </c>
      <c r="H43" s="38" t="s">
        <v>165</v>
      </c>
      <c r="I43" s="38">
        <f>'таблица 4'!E42</f>
        <v>0</v>
      </c>
      <c r="J43" s="38">
        <v>0</v>
      </c>
    </row>
    <row r="44" spans="1:12" ht="16.2" thickBot="1" x14ac:dyDescent="0.35">
      <c r="A44" s="149"/>
      <c r="B44" s="149"/>
      <c r="C44" s="149"/>
      <c r="D44" s="12" t="s">
        <v>27</v>
      </c>
      <c r="E44" s="39">
        <f t="shared" si="3"/>
        <v>14800</v>
      </c>
      <c r="F44" s="38">
        <f>'таблица 2'!E41</f>
        <v>14800</v>
      </c>
      <c r="G44" s="46">
        <f>'таблица 3'!E44</f>
        <v>0</v>
      </c>
      <c r="H44" s="38" t="s">
        <v>165</v>
      </c>
      <c r="I44" s="38">
        <f>'таблица 4'!E44</f>
        <v>0</v>
      </c>
      <c r="J44" s="38">
        <v>0</v>
      </c>
    </row>
    <row r="45" spans="1:12" ht="16.2" thickBot="1" x14ac:dyDescent="0.35">
      <c r="A45" s="149"/>
      <c r="B45" s="149"/>
      <c r="C45" s="149"/>
      <c r="D45" s="12" t="s">
        <v>28</v>
      </c>
      <c r="E45" s="39">
        <f t="shared" si="3"/>
        <v>0</v>
      </c>
      <c r="F45" s="38">
        <f>'таблица 2'!E42</f>
        <v>0</v>
      </c>
      <c r="G45" s="46">
        <f>'таблица 3'!E45</f>
        <v>0</v>
      </c>
      <c r="H45" s="38" t="s">
        <v>165</v>
      </c>
      <c r="I45" s="38">
        <f>'таблица 4'!E45</f>
        <v>0</v>
      </c>
      <c r="J45" s="38">
        <v>0</v>
      </c>
    </row>
    <row r="46" spans="1:12" ht="16.2" thickBot="1" x14ac:dyDescent="0.35">
      <c r="A46" s="149"/>
      <c r="B46" s="149"/>
      <c r="C46" s="149"/>
      <c r="D46" s="1">
        <v>224</v>
      </c>
      <c r="E46" s="39">
        <f t="shared" si="3"/>
        <v>0</v>
      </c>
      <c r="F46" s="38">
        <f>'таблица 2'!E43</f>
        <v>0</v>
      </c>
      <c r="G46" s="46">
        <f>'таблица 3'!E46</f>
        <v>0</v>
      </c>
      <c r="H46" s="38" t="s">
        <v>165</v>
      </c>
      <c r="I46" s="38">
        <f>'таблица 4'!E46</f>
        <v>0</v>
      </c>
      <c r="J46" s="38">
        <v>0</v>
      </c>
    </row>
    <row r="47" spans="1:12" ht="16.2" thickBot="1" x14ac:dyDescent="0.35">
      <c r="A47" s="149"/>
      <c r="B47" s="149"/>
      <c r="C47" s="149"/>
      <c r="D47" s="1">
        <v>225</v>
      </c>
      <c r="E47" s="39">
        <f t="shared" si="3"/>
        <v>106793.16</v>
      </c>
      <c r="F47" s="38">
        <f>'таблица 2'!E44</f>
        <v>104430.84</v>
      </c>
      <c r="G47" s="97">
        <f>'таблица 3'!E47</f>
        <v>0</v>
      </c>
      <c r="H47" s="38" t="s">
        <v>165</v>
      </c>
      <c r="I47" s="38">
        <f>'таблица 4'!E47</f>
        <v>2362.3200000000002</v>
      </c>
      <c r="J47" s="38">
        <v>0</v>
      </c>
    </row>
    <row r="48" spans="1:12" ht="16.2" thickBot="1" x14ac:dyDescent="0.35">
      <c r="A48" s="149"/>
      <c r="B48" s="149"/>
      <c r="C48" s="149"/>
      <c r="D48" s="1">
        <v>226</v>
      </c>
      <c r="E48" s="39">
        <f t="shared" si="3"/>
        <v>158898.84</v>
      </c>
      <c r="F48" s="38">
        <f>'таблица 2'!E45</f>
        <v>135898.84</v>
      </c>
      <c r="G48" s="46">
        <f>'таблица 3'!E48</f>
        <v>0</v>
      </c>
      <c r="H48" s="38" t="s">
        <v>165</v>
      </c>
      <c r="I48" s="38">
        <f>'таблица 4'!E48</f>
        <v>23000</v>
      </c>
      <c r="J48" s="38">
        <v>0</v>
      </c>
    </row>
    <row r="49" spans="1:10" ht="16.2" thickBot="1" x14ac:dyDescent="0.35">
      <c r="A49" s="149"/>
      <c r="B49" s="149"/>
      <c r="C49" s="149"/>
      <c r="D49" s="1">
        <v>227</v>
      </c>
      <c r="E49" s="39">
        <f t="shared" si="3"/>
        <v>7276.12</v>
      </c>
      <c r="F49" s="38">
        <f>'таблица 2'!E46</f>
        <v>7276.12</v>
      </c>
      <c r="G49" s="46">
        <f>'таблица 3'!E49</f>
        <v>0</v>
      </c>
      <c r="H49" s="38" t="s">
        <v>165</v>
      </c>
      <c r="I49" s="38">
        <f>'таблица 4'!E49</f>
        <v>0</v>
      </c>
      <c r="J49" s="38">
        <v>0</v>
      </c>
    </row>
    <row r="50" spans="1:10" ht="16.2" thickBot="1" x14ac:dyDescent="0.35">
      <c r="A50" s="149"/>
      <c r="B50" s="149"/>
      <c r="C50" s="149"/>
      <c r="D50" s="1">
        <v>228</v>
      </c>
      <c r="E50" s="39">
        <f t="shared" si="3"/>
        <v>0</v>
      </c>
      <c r="F50" s="38">
        <f>'таблица 2'!E47</f>
        <v>0</v>
      </c>
      <c r="G50" s="46">
        <f>'таблица 3'!E50</f>
        <v>0</v>
      </c>
      <c r="H50" s="38" t="s">
        <v>165</v>
      </c>
      <c r="I50" s="38">
        <f>'таблица 4'!E50</f>
        <v>0</v>
      </c>
      <c r="J50" s="38">
        <v>0</v>
      </c>
    </row>
    <row r="51" spans="1:10" ht="16.2" thickBot="1" x14ac:dyDescent="0.35">
      <c r="A51" s="149"/>
      <c r="B51" s="149"/>
      <c r="C51" s="149"/>
      <c r="D51" s="1">
        <v>229</v>
      </c>
      <c r="E51" s="39">
        <f t="shared" si="3"/>
        <v>0</v>
      </c>
      <c r="F51" s="38">
        <f>'таблица 2'!E48</f>
        <v>0</v>
      </c>
      <c r="G51" s="46">
        <f>'таблица 3'!E51</f>
        <v>0</v>
      </c>
      <c r="H51" s="38" t="s">
        <v>165</v>
      </c>
      <c r="I51" s="38">
        <f>'таблица 4'!E51</f>
        <v>0</v>
      </c>
      <c r="J51" s="38">
        <v>0</v>
      </c>
    </row>
    <row r="52" spans="1:10" ht="16.2" thickBot="1" x14ac:dyDescent="0.35">
      <c r="A52" s="149"/>
      <c r="B52" s="149"/>
      <c r="C52" s="149"/>
      <c r="D52" s="1">
        <v>310</v>
      </c>
      <c r="E52" s="39">
        <f t="shared" si="3"/>
        <v>0</v>
      </c>
      <c r="F52" s="38">
        <f>'таблица 2'!E49</f>
        <v>0</v>
      </c>
      <c r="G52" s="46">
        <f>'таблица 3'!E52</f>
        <v>0</v>
      </c>
      <c r="H52" s="38" t="s">
        <v>165</v>
      </c>
      <c r="I52" s="38">
        <f>'таблица 4'!E52</f>
        <v>0</v>
      </c>
      <c r="J52" s="38">
        <v>0</v>
      </c>
    </row>
    <row r="53" spans="1:10" ht="16.2" thickBot="1" x14ac:dyDescent="0.35">
      <c r="A53" s="149"/>
      <c r="B53" s="149"/>
      <c r="C53" s="149"/>
      <c r="D53" s="12" t="s">
        <v>179</v>
      </c>
      <c r="E53" s="39">
        <f t="shared" si="3"/>
        <v>0</v>
      </c>
      <c r="F53" s="38">
        <f>'таблица 2'!E50</f>
        <v>0</v>
      </c>
      <c r="G53" s="46">
        <f>'таблица 3'!E53</f>
        <v>0</v>
      </c>
      <c r="H53" s="38" t="s">
        <v>165</v>
      </c>
      <c r="I53" s="38">
        <f>'таблица 4'!E53</f>
        <v>0</v>
      </c>
      <c r="J53" s="38">
        <v>0</v>
      </c>
    </row>
    <row r="54" spans="1:10" ht="16.2" thickBot="1" x14ac:dyDescent="0.35">
      <c r="A54" s="149"/>
      <c r="B54" s="149"/>
      <c r="C54" s="149"/>
      <c r="D54" s="12" t="s">
        <v>180</v>
      </c>
      <c r="E54" s="39">
        <f t="shared" si="3"/>
        <v>0</v>
      </c>
      <c r="F54" s="38">
        <f>'таблица 2'!E51</f>
        <v>0</v>
      </c>
      <c r="G54" s="97">
        <f>'таблица 3'!E54</f>
        <v>0</v>
      </c>
      <c r="H54" s="38" t="s">
        <v>165</v>
      </c>
      <c r="I54" s="38">
        <f>'таблица 4'!E54</f>
        <v>0</v>
      </c>
      <c r="J54" s="38">
        <v>0</v>
      </c>
    </row>
    <row r="55" spans="1:10" ht="16.2" thickBot="1" x14ac:dyDescent="0.35">
      <c r="A55" s="149"/>
      <c r="B55" s="149"/>
      <c r="C55" s="149"/>
      <c r="D55" s="12" t="s">
        <v>181</v>
      </c>
      <c r="E55" s="39">
        <f t="shared" si="3"/>
        <v>128940</v>
      </c>
      <c r="F55" s="38">
        <f>'таблица 2'!E52</f>
        <v>128940</v>
      </c>
      <c r="G55" s="46">
        <f>'таблица 3'!E55</f>
        <v>0</v>
      </c>
      <c r="H55" s="38" t="s">
        <v>165</v>
      </c>
      <c r="I55" s="38">
        <f>'таблица 4'!E55</f>
        <v>0</v>
      </c>
      <c r="J55" s="38">
        <v>0</v>
      </c>
    </row>
    <row r="56" spans="1:10" ht="16.2" thickBot="1" x14ac:dyDescent="0.35">
      <c r="A56" s="149"/>
      <c r="B56" s="149"/>
      <c r="C56" s="149"/>
      <c r="D56" s="1">
        <v>341</v>
      </c>
      <c r="E56" s="39">
        <f t="shared" si="3"/>
        <v>0</v>
      </c>
      <c r="F56" s="38">
        <f>'таблица 2'!E53</f>
        <v>0</v>
      </c>
      <c r="G56" s="46">
        <f>'таблица 3'!E56</f>
        <v>0</v>
      </c>
      <c r="H56" s="38" t="s">
        <v>165</v>
      </c>
      <c r="I56" s="38">
        <f>'таблица 4'!E56</f>
        <v>0</v>
      </c>
      <c r="J56" s="38">
        <v>0</v>
      </c>
    </row>
    <row r="57" spans="1:10" ht="16.2" thickBot="1" x14ac:dyDescent="0.35">
      <c r="A57" s="149"/>
      <c r="B57" s="149"/>
      <c r="C57" s="149"/>
      <c r="D57" s="1">
        <v>342</v>
      </c>
      <c r="E57" s="39">
        <f t="shared" si="3"/>
        <v>0</v>
      </c>
      <c r="F57" s="38">
        <f>'таблица 2'!E54</f>
        <v>0</v>
      </c>
      <c r="G57" s="46">
        <f>'таблица 3'!E57</f>
        <v>0</v>
      </c>
      <c r="H57" s="38" t="s">
        <v>165</v>
      </c>
      <c r="I57" s="38">
        <f>'таблица 4'!E57</f>
        <v>0</v>
      </c>
      <c r="J57" s="38">
        <v>0</v>
      </c>
    </row>
    <row r="58" spans="1:10" ht="16.2" thickBot="1" x14ac:dyDescent="0.35">
      <c r="A58" s="149"/>
      <c r="B58" s="149"/>
      <c r="C58" s="149"/>
      <c r="D58" s="1">
        <v>343</v>
      </c>
      <c r="E58" s="39">
        <f t="shared" si="3"/>
        <v>194950</v>
      </c>
      <c r="F58" s="38">
        <f>'таблица 2'!E55</f>
        <v>194950</v>
      </c>
      <c r="G58" s="46">
        <f>'таблица 3'!E58</f>
        <v>0</v>
      </c>
      <c r="H58" s="38" t="s">
        <v>165</v>
      </c>
      <c r="I58" s="38">
        <f>'таблица 4'!E58</f>
        <v>0</v>
      </c>
      <c r="J58" s="38">
        <v>0</v>
      </c>
    </row>
    <row r="59" spans="1:10" ht="16.2" thickBot="1" x14ac:dyDescent="0.35">
      <c r="A59" s="149"/>
      <c r="B59" s="149"/>
      <c r="C59" s="149"/>
      <c r="D59" s="1">
        <v>344</v>
      </c>
      <c r="E59" s="39">
        <f t="shared" si="3"/>
        <v>0</v>
      </c>
      <c r="F59" s="38">
        <f>'таблица 2'!E56</f>
        <v>0</v>
      </c>
      <c r="G59" s="46">
        <f>'таблица 3'!E59</f>
        <v>0</v>
      </c>
      <c r="H59" s="38" t="s">
        <v>165</v>
      </c>
      <c r="I59" s="38">
        <f>'таблица 4'!E59</f>
        <v>0</v>
      </c>
      <c r="J59" s="38">
        <v>0</v>
      </c>
    </row>
    <row r="60" spans="1:10" ht="16.2" thickBot="1" x14ac:dyDescent="0.35">
      <c r="A60" s="149"/>
      <c r="B60" s="149"/>
      <c r="C60" s="149"/>
      <c r="D60" s="1">
        <v>345</v>
      </c>
      <c r="E60" s="39">
        <f t="shared" si="3"/>
        <v>0</v>
      </c>
      <c r="F60" s="38">
        <f>'таблица 2'!E57</f>
        <v>0</v>
      </c>
      <c r="G60" s="46">
        <f>'таблица 3'!E60</f>
        <v>0</v>
      </c>
      <c r="H60" s="38" t="s">
        <v>165</v>
      </c>
      <c r="I60" s="38">
        <f>'таблица 4'!E60</f>
        <v>0</v>
      </c>
      <c r="J60" s="38">
        <v>0</v>
      </c>
    </row>
    <row r="61" spans="1:10" ht="16.2" thickBot="1" x14ac:dyDescent="0.35">
      <c r="A61" s="149"/>
      <c r="B61" s="149"/>
      <c r="C61" s="149"/>
      <c r="D61" s="1">
        <v>346</v>
      </c>
      <c r="E61" s="39">
        <f>F61+G61+I61</f>
        <v>2550</v>
      </c>
      <c r="F61" s="38">
        <f>'таблица 2'!E58</f>
        <v>2550</v>
      </c>
      <c r="G61" s="46">
        <f>'таблица 3'!E61</f>
        <v>0</v>
      </c>
      <c r="H61" s="38" t="s">
        <v>165</v>
      </c>
      <c r="I61" s="38">
        <f>'таблица 4'!E61</f>
        <v>0</v>
      </c>
      <c r="J61" s="38">
        <v>0</v>
      </c>
    </row>
    <row r="62" spans="1:10" ht="16.2" thickBot="1" x14ac:dyDescent="0.35">
      <c r="A62" s="149"/>
      <c r="B62" s="149"/>
      <c r="C62" s="149"/>
      <c r="D62" s="1">
        <v>347</v>
      </c>
      <c r="E62" s="39">
        <f t="shared" si="3"/>
        <v>0</v>
      </c>
      <c r="F62" s="38">
        <f>'таблица 2'!E59</f>
        <v>0</v>
      </c>
      <c r="G62" s="46">
        <f>'таблица 3'!E62</f>
        <v>0</v>
      </c>
      <c r="H62" s="38" t="s">
        <v>165</v>
      </c>
      <c r="I62" s="38">
        <f>'таблица 4'!E62</f>
        <v>0</v>
      </c>
      <c r="J62" s="38">
        <v>0</v>
      </c>
    </row>
    <row r="63" spans="1:10" ht="16.2" thickBot="1" x14ac:dyDescent="0.35">
      <c r="A63" s="148"/>
      <c r="B63" s="148"/>
      <c r="C63" s="148"/>
      <c r="D63" s="1">
        <v>349</v>
      </c>
      <c r="E63" s="39">
        <f t="shared" si="3"/>
        <v>120000</v>
      </c>
      <c r="F63" s="38">
        <f>'таблица 2'!E60</f>
        <v>120000</v>
      </c>
      <c r="G63" s="46">
        <f>'таблица 3'!E63</f>
        <v>0</v>
      </c>
      <c r="H63" s="38" t="s">
        <v>165</v>
      </c>
      <c r="I63" s="38">
        <f>'таблица 4'!E63</f>
        <v>0</v>
      </c>
      <c r="J63" s="38">
        <v>0</v>
      </c>
    </row>
    <row r="64" spans="1:10" ht="32.25" customHeight="1" thickBot="1" x14ac:dyDescent="0.35">
      <c r="A64" s="141" t="s">
        <v>184</v>
      </c>
      <c r="B64" s="145">
        <v>223</v>
      </c>
      <c r="C64" s="145">
        <v>247</v>
      </c>
      <c r="D64" s="12" t="s">
        <v>22</v>
      </c>
      <c r="E64" s="39">
        <f>E65+E66+E67</f>
        <v>854400</v>
      </c>
      <c r="F64" s="39">
        <f t="shared" ref="F64:J64" si="6">F65+F66+F67</f>
        <v>854400</v>
      </c>
      <c r="G64" s="39">
        <f t="shared" si="6"/>
        <v>0</v>
      </c>
      <c r="H64" s="38" t="s">
        <v>165</v>
      </c>
      <c r="I64" s="39">
        <f t="shared" si="6"/>
        <v>0</v>
      </c>
      <c r="J64" s="39">
        <f t="shared" si="6"/>
        <v>0</v>
      </c>
    </row>
    <row r="65" spans="1:10" ht="20.25" customHeight="1" thickBot="1" x14ac:dyDescent="0.35">
      <c r="A65" s="160"/>
      <c r="B65" s="161"/>
      <c r="C65" s="161"/>
      <c r="D65" s="12" t="s">
        <v>23</v>
      </c>
      <c r="E65" s="39">
        <f>F65+G65+I65+J65</f>
        <v>530400</v>
      </c>
      <c r="F65" s="38">
        <f>'таблица 2'!F62</f>
        <v>530400</v>
      </c>
      <c r="G65" s="46"/>
      <c r="H65" s="38" t="s">
        <v>165</v>
      </c>
      <c r="I65" s="38"/>
      <c r="J65" s="38"/>
    </row>
    <row r="66" spans="1:10" ht="20.25" customHeight="1" thickBot="1" x14ac:dyDescent="0.35">
      <c r="A66" s="160"/>
      <c r="B66" s="161"/>
      <c r="C66" s="161"/>
      <c r="D66" s="12" t="s">
        <v>24</v>
      </c>
      <c r="E66" s="39">
        <f t="shared" ref="E66:E67" si="7">F66+G66+I66+J66</f>
        <v>163000</v>
      </c>
      <c r="F66" s="38">
        <f>'таблица 2'!F63</f>
        <v>163000</v>
      </c>
      <c r="G66" s="46"/>
      <c r="H66" s="38" t="s">
        <v>165</v>
      </c>
      <c r="I66" s="38"/>
      <c r="J66" s="38"/>
    </row>
    <row r="67" spans="1:10" ht="19.5" customHeight="1" thickBot="1" x14ac:dyDescent="0.35">
      <c r="A67" s="142"/>
      <c r="B67" s="146"/>
      <c r="C67" s="146"/>
      <c r="D67" s="12" t="s">
        <v>26</v>
      </c>
      <c r="E67" s="39">
        <f t="shared" si="7"/>
        <v>161000</v>
      </c>
      <c r="F67" s="38">
        <f>'таблица 2'!E64</f>
        <v>161000</v>
      </c>
      <c r="G67" s="46"/>
      <c r="H67" s="38" t="s">
        <v>165</v>
      </c>
      <c r="I67" s="38"/>
      <c r="J67" s="38"/>
    </row>
    <row r="68" spans="1:10" ht="39" customHeight="1" thickBot="1" x14ac:dyDescent="0.35">
      <c r="A68" s="59" t="s">
        <v>29</v>
      </c>
      <c r="B68" s="61">
        <v>230</v>
      </c>
      <c r="C68" s="61">
        <v>300</v>
      </c>
      <c r="D68" s="1"/>
      <c r="E68" s="39">
        <f>F68+G68+I68</f>
        <v>0</v>
      </c>
      <c r="F68" s="38">
        <f>F69</f>
        <v>0</v>
      </c>
      <c r="G68" s="46">
        <f>'таблица 3'!E64</f>
        <v>0</v>
      </c>
      <c r="H68" s="38" t="s">
        <v>165</v>
      </c>
      <c r="I68" s="38">
        <f t="shared" ref="I68:J68" si="8">I69</f>
        <v>0</v>
      </c>
      <c r="J68" s="38">
        <f t="shared" si="8"/>
        <v>0</v>
      </c>
    </row>
    <row r="69" spans="1:10" ht="63" thickBot="1" x14ac:dyDescent="0.35">
      <c r="A69" s="59" t="s">
        <v>30</v>
      </c>
      <c r="B69" s="1"/>
      <c r="C69" s="1">
        <v>320</v>
      </c>
      <c r="D69" s="1"/>
      <c r="E69" s="39">
        <f t="shared" si="3"/>
        <v>0</v>
      </c>
      <c r="F69" s="38">
        <f>F70+F71+F72</f>
        <v>0</v>
      </c>
      <c r="G69" s="46">
        <f t="shared" ref="G69:J69" si="9">G70+G71+G72</f>
        <v>0</v>
      </c>
      <c r="H69" s="38" t="s">
        <v>165</v>
      </c>
      <c r="I69" s="38">
        <f t="shared" si="9"/>
        <v>0</v>
      </c>
      <c r="J69" s="38">
        <f t="shared" si="9"/>
        <v>0</v>
      </c>
    </row>
    <row r="70" spans="1:10" ht="54" customHeight="1" thickBot="1" x14ac:dyDescent="0.35">
      <c r="A70" s="147" t="s">
        <v>31</v>
      </c>
      <c r="B70" s="147"/>
      <c r="C70" s="147">
        <v>321</v>
      </c>
      <c r="D70" s="12">
        <v>212</v>
      </c>
      <c r="E70" s="39">
        <f t="shared" si="3"/>
        <v>0</v>
      </c>
      <c r="F70" s="38">
        <v>0</v>
      </c>
      <c r="G70" s="46">
        <f>'таблица 3'!E66</f>
        <v>0</v>
      </c>
      <c r="H70" s="38" t="s">
        <v>165</v>
      </c>
      <c r="I70" s="38">
        <f>'таблица 4'!E70</f>
        <v>0</v>
      </c>
      <c r="J70" s="38">
        <v>0</v>
      </c>
    </row>
    <row r="71" spans="1:10" ht="28.5" customHeight="1" thickBot="1" x14ac:dyDescent="0.35">
      <c r="A71" s="149"/>
      <c r="B71" s="149"/>
      <c r="C71" s="149"/>
      <c r="D71" s="12" t="s">
        <v>32</v>
      </c>
      <c r="E71" s="39">
        <f t="shared" si="3"/>
        <v>0</v>
      </c>
      <c r="F71" s="38">
        <v>0</v>
      </c>
      <c r="G71" s="46">
        <f>'таблица 3'!E67</f>
        <v>0</v>
      </c>
      <c r="H71" s="38" t="s">
        <v>165</v>
      </c>
      <c r="I71" s="38">
        <f>'таблица 4'!E71</f>
        <v>0</v>
      </c>
      <c r="J71" s="38">
        <v>0</v>
      </c>
    </row>
    <row r="72" spans="1:10" ht="42.75" customHeight="1" thickBot="1" x14ac:dyDescent="0.35">
      <c r="A72" s="148"/>
      <c r="B72" s="148"/>
      <c r="C72" s="148"/>
      <c r="D72" s="12">
        <v>296</v>
      </c>
      <c r="E72" s="39">
        <f t="shared" si="3"/>
        <v>0</v>
      </c>
      <c r="F72" s="38">
        <v>0</v>
      </c>
      <c r="G72" s="46">
        <f>'таблица 3'!E68</f>
        <v>0</v>
      </c>
      <c r="H72" s="38" t="s">
        <v>165</v>
      </c>
      <c r="I72" s="38">
        <f>'таблица 4'!E72</f>
        <v>0</v>
      </c>
      <c r="J72" s="38">
        <v>0</v>
      </c>
    </row>
    <row r="73" spans="1:10" ht="31.8" thickBot="1" x14ac:dyDescent="0.35">
      <c r="A73" s="59" t="s">
        <v>33</v>
      </c>
      <c r="B73" s="1"/>
      <c r="C73" s="1">
        <v>800</v>
      </c>
      <c r="D73" s="12"/>
      <c r="E73" s="39">
        <f t="shared" si="3"/>
        <v>72927</v>
      </c>
      <c r="F73" s="38">
        <f>F74</f>
        <v>72927</v>
      </c>
      <c r="G73" s="46">
        <f t="shared" ref="G73:J73" si="10">G74</f>
        <v>0</v>
      </c>
      <c r="H73" s="38" t="s">
        <v>165</v>
      </c>
      <c r="I73" s="38">
        <f t="shared" si="10"/>
        <v>0</v>
      </c>
      <c r="J73" s="38">
        <f t="shared" si="10"/>
        <v>0</v>
      </c>
    </row>
    <row r="74" spans="1:10" ht="31.8" thickBot="1" x14ac:dyDescent="0.35">
      <c r="A74" s="59" t="s">
        <v>34</v>
      </c>
      <c r="B74" s="1">
        <v>240</v>
      </c>
      <c r="C74" s="1">
        <v>850</v>
      </c>
      <c r="D74" s="12"/>
      <c r="E74" s="39">
        <f t="shared" si="3"/>
        <v>72927</v>
      </c>
      <c r="F74" s="38">
        <f>F75+F79+F80+F81+F78</f>
        <v>72927</v>
      </c>
      <c r="G74" s="46">
        <f t="shared" ref="G74:J74" si="11">G75+G79+G80+G81</f>
        <v>0</v>
      </c>
      <c r="H74" s="38" t="s">
        <v>165</v>
      </c>
      <c r="I74" s="38">
        <f t="shared" si="11"/>
        <v>0</v>
      </c>
      <c r="J74" s="38">
        <f t="shared" si="11"/>
        <v>0</v>
      </c>
    </row>
    <row r="75" spans="1:10" ht="44.25" customHeight="1" thickBot="1" x14ac:dyDescent="0.35">
      <c r="A75" s="147" t="s">
        <v>35</v>
      </c>
      <c r="B75" s="147"/>
      <c r="C75" s="147">
        <v>851</v>
      </c>
      <c r="D75" s="12" t="s">
        <v>36</v>
      </c>
      <c r="E75" s="39">
        <f t="shared" si="3"/>
        <v>69827</v>
      </c>
      <c r="F75" s="39">
        <f>F76+F77</f>
        <v>69827</v>
      </c>
      <c r="G75" s="45">
        <f t="shared" ref="G75:J75" si="12">G76+G77</f>
        <v>0</v>
      </c>
      <c r="H75" s="38" t="s">
        <v>165</v>
      </c>
      <c r="I75" s="39">
        <f t="shared" si="12"/>
        <v>0</v>
      </c>
      <c r="J75" s="39">
        <f t="shared" si="12"/>
        <v>0</v>
      </c>
    </row>
    <row r="76" spans="1:10" ht="16.2" thickBot="1" x14ac:dyDescent="0.35">
      <c r="A76" s="149"/>
      <c r="B76" s="149"/>
      <c r="C76" s="149"/>
      <c r="D76" s="12" t="s">
        <v>37</v>
      </c>
      <c r="E76" s="39">
        <f t="shared" si="3"/>
        <v>10202</v>
      </c>
      <c r="F76" s="38">
        <f>'таблица 2'!E73</f>
        <v>10202</v>
      </c>
      <c r="G76" s="46">
        <f>'таблица 3'!E72</f>
        <v>0</v>
      </c>
      <c r="H76" s="38" t="s">
        <v>165</v>
      </c>
      <c r="I76" s="38">
        <f>'таблица 4'!E76</f>
        <v>0</v>
      </c>
      <c r="J76" s="38">
        <v>0</v>
      </c>
    </row>
    <row r="77" spans="1:10" ht="16.2" thickBot="1" x14ac:dyDescent="0.35">
      <c r="A77" s="148"/>
      <c r="B77" s="148"/>
      <c r="C77" s="148"/>
      <c r="D77" s="12" t="s">
        <v>38</v>
      </c>
      <c r="E77" s="39">
        <f t="shared" si="3"/>
        <v>59625</v>
      </c>
      <c r="F77" s="38">
        <f>'таблица 2'!E74</f>
        <v>59625</v>
      </c>
      <c r="G77" s="46">
        <f>'таблица 3'!E73</f>
        <v>0</v>
      </c>
      <c r="H77" s="38" t="s">
        <v>165</v>
      </c>
      <c r="I77" s="38">
        <v>0</v>
      </c>
      <c r="J77" s="38">
        <v>0</v>
      </c>
    </row>
    <row r="78" spans="1:10" ht="16.2" thickBot="1" x14ac:dyDescent="0.35">
      <c r="A78" s="141" t="s">
        <v>39</v>
      </c>
      <c r="B78" s="143"/>
      <c r="C78" s="145">
        <v>852</v>
      </c>
      <c r="D78" s="12" t="s">
        <v>40</v>
      </c>
      <c r="E78" s="39">
        <f t="shared" si="3"/>
        <v>3100</v>
      </c>
      <c r="F78" s="38">
        <f>'таблица 2'!E75</f>
        <v>3100</v>
      </c>
      <c r="G78" s="46">
        <f>'таблица 3'!E74</f>
        <v>0</v>
      </c>
      <c r="H78" s="38" t="s">
        <v>165</v>
      </c>
      <c r="I78" s="38">
        <v>0</v>
      </c>
      <c r="J78" s="38">
        <v>0</v>
      </c>
    </row>
    <row r="79" spans="1:10" ht="16.2" thickBot="1" x14ac:dyDescent="0.35">
      <c r="A79" s="142"/>
      <c r="B79" s="144"/>
      <c r="C79" s="146"/>
      <c r="D79" s="12" t="s">
        <v>43</v>
      </c>
      <c r="E79" s="39">
        <f t="shared" si="3"/>
        <v>0</v>
      </c>
      <c r="F79" s="38">
        <f>'таблица 2'!E76</f>
        <v>0</v>
      </c>
      <c r="G79" s="46">
        <f>'таблица 3'!E75</f>
        <v>0</v>
      </c>
      <c r="H79" s="38" t="s">
        <v>165</v>
      </c>
      <c r="I79" s="38">
        <v>0</v>
      </c>
      <c r="J79" s="38">
        <v>0</v>
      </c>
    </row>
    <row r="80" spans="1:10" ht="24" customHeight="1" thickBot="1" x14ac:dyDescent="0.35">
      <c r="A80" s="147" t="s">
        <v>41</v>
      </c>
      <c r="B80" s="147"/>
      <c r="C80" s="147">
        <v>853</v>
      </c>
      <c r="D80" s="12" t="s">
        <v>42</v>
      </c>
      <c r="E80" s="39">
        <f t="shared" si="3"/>
        <v>0</v>
      </c>
      <c r="F80" s="38">
        <f>'таблица 2'!E77</f>
        <v>0</v>
      </c>
      <c r="G80" s="46">
        <f>'таблица 3'!E75</f>
        <v>0</v>
      </c>
      <c r="H80" s="38" t="s">
        <v>165</v>
      </c>
      <c r="I80" s="38">
        <v>0</v>
      </c>
      <c r="J80" s="38">
        <v>0</v>
      </c>
    </row>
    <row r="81" spans="1:10" ht="16.2" thickBot="1" x14ac:dyDescent="0.35">
      <c r="A81" s="148"/>
      <c r="B81" s="148"/>
      <c r="C81" s="148"/>
      <c r="D81" s="12" t="s">
        <v>43</v>
      </c>
      <c r="E81" s="39">
        <f>F81+G81+I81</f>
        <v>0</v>
      </c>
      <c r="F81" s="38">
        <f>'таблица 2'!E78</f>
        <v>0</v>
      </c>
      <c r="G81" s="46">
        <f>'таблица 3'!E76</f>
        <v>0</v>
      </c>
      <c r="H81" s="38" t="s">
        <v>165</v>
      </c>
      <c r="I81" s="38">
        <v>0</v>
      </c>
      <c r="J81" s="38">
        <v>0</v>
      </c>
    </row>
    <row r="82" spans="1:10" ht="16.2" thickBot="1" x14ac:dyDescent="0.35">
      <c r="A82" s="59"/>
      <c r="B82" s="1"/>
      <c r="C82" s="1"/>
      <c r="D82" s="12"/>
      <c r="E82" s="39">
        <f t="shared" ref="E82:E84" si="13">F82+G82+I82</f>
        <v>0</v>
      </c>
      <c r="F82" s="38"/>
      <c r="G82" s="46"/>
      <c r="H82" s="38" t="s">
        <v>165</v>
      </c>
      <c r="I82" s="38"/>
      <c r="J82" s="38"/>
    </row>
    <row r="83" spans="1:10" ht="31.8" thickBot="1" x14ac:dyDescent="0.35">
      <c r="A83" s="59" t="s">
        <v>44</v>
      </c>
      <c r="B83" s="1">
        <v>500</v>
      </c>
      <c r="C83" s="1"/>
      <c r="D83" s="12"/>
      <c r="E83" s="39">
        <f>F83+G83+I83</f>
        <v>464808.51</v>
      </c>
      <c r="F83" s="38">
        <f>'таблица 2'!E80</f>
        <v>420175.01</v>
      </c>
      <c r="G83" s="97">
        <f>'таблица 3'!E83</f>
        <v>42983</v>
      </c>
      <c r="H83" s="38" t="s">
        <v>165</v>
      </c>
      <c r="I83" s="38">
        <f>'таблица 4'!E82</f>
        <v>1650.5</v>
      </c>
      <c r="J83" s="38">
        <v>0</v>
      </c>
    </row>
    <row r="84" spans="1:10" ht="31.8" thickBot="1" x14ac:dyDescent="0.35">
      <c r="A84" s="59" t="s">
        <v>45</v>
      </c>
      <c r="B84" s="1">
        <v>600</v>
      </c>
      <c r="C84" s="1"/>
      <c r="D84" s="1"/>
      <c r="E84" s="39">
        <f t="shared" si="13"/>
        <v>0</v>
      </c>
      <c r="F84" s="38"/>
      <c r="G84" s="46"/>
      <c r="H84" s="38" t="s">
        <v>165</v>
      </c>
      <c r="I84" s="38"/>
      <c r="J84" s="38"/>
    </row>
  </sheetData>
  <mergeCells count="52">
    <mergeCell ref="A1:J1"/>
    <mergeCell ref="A2:J2"/>
    <mergeCell ref="A3:J3"/>
    <mergeCell ref="A22:A24"/>
    <mergeCell ref="A25:A26"/>
    <mergeCell ref="B25:B26"/>
    <mergeCell ref="C25:C26"/>
    <mergeCell ref="B22:B24"/>
    <mergeCell ref="C22:C24"/>
    <mergeCell ref="A16:A21"/>
    <mergeCell ref="B16:B21"/>
    <mergeCell ref="C16:C21"/>
    <mergeCell ref="A6:A9"/>
    <mergeCell ref="J4:J5"/>
    <mergeCell ref="H8:H9"/>
    <mergeCell ref="I8:J8"/>
    <mergeCell ref="F8:F9"/>
    <mergeCell ref="G8:G9"/>
    <mergeCell ref="A64:A67"/>
    <mergeCell ref="B64:B67"/>
    <mergeCell ref="C64:C67"/>
    <mergeCell ref="A14:A15"/>
    <mergeCell ref="B14:B15"/>
    <mergeCell ref="C14:C15"/>
    <mergeCell ref="B6:B9"/>
    <mergeCell ref="C6:C9"/>
    <mergeCell ref="D6:D9"/>
    <mergeCell ref="E6:J6"/>
    <mergeCell ref="E7:E9"/>
    <mergeCell ref="F7:J7"/>
    <mergeCell ref="I30:I32"/>
    <mergeCell ref="J30:J32"/>
    <mergeCell ref="A40:A63"/>
    <mergeCell ref="B40:B63"/>
    <mergeCell ref="C40:C63"/>
    <mergeCell ref="G30:G32"/>
    <mergeCell ref="A29:A39"/>
    <mergeCell ref="B29:B39"/>
    <mergeCell ref="C29:C39"/>
    <mergeCell ref="F30:F32"/>
    <mergeCell ref="A70:A72"/>
    <mergeCell ref="B70:B72"/>
    <mergeCell ref="C70:C72"/>
    <mergeCell ref="A75:A77"/>
    <mergeCell ref="B75:B77"/>
    <mergeCell ref="C75:C77"/>
    <mergeCell ref="A78:A79"/>
    <mergeCell ref="B78:B79"/>
    <mergeCell ref="C78:C79"/>
    <mergeCell ref="A80:A81"/>
    <mergeCell ref="B80:B81"/>
    <mergeCell ref="C80:C81"/>
  </mergeCells>
  <hyperlinks>
    <hyperlink ref="G8" r:id="rId1" display="consultantplus://offline/ref=7160535FAF69A80D39C59825BE9529CCC48D48EF6D1E47D4006CAE644D7B59D96E114E0188378934AEF1FD9EFE5002C66DF514B456EBx7B2O"/>
  </hyperlinks>
  <pageMargins left="1" right="1" top="1" bottom="1" header="0.5" footer="0.5"/>
  <pageSetup paperSize="9" scale="46" fitToHeight="0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1"/>
  <sheetViews>
    <sheetView topLeftCell="A31" zoomScale="70" zoomScaleNormal="70" workbookViewId="0">
      <selection activeCell="Q35" sqref="Q35"/>
    </sheetView>
  </sheetViews>
  <sheetFormatPr defaultColWidth="9.109375" defaultRowHeight="15.6" x14ac:dyDescent="0.3"/>
  <cols>
    <col min="1" max="1" width="30.6640625" style="2" customWidth="1"/>
    <col min="2" max="2" width="9.33203125" style="2" customWidth="1"/>
    <col min="3" max="3" width="8" style="2" customWidth="1"/>
    <col min="4" max="4" width="7.88671875" style="2" customWidth="1"/>
    <col min="5" max="5" width="15" style="2" customWidth="1"/>
    <col min="6" max="6" width="22" style="2" customWidth="1"/>
    <col min="7" max="7" width="36.33203125" style="2" hidden="1" customWidth="1"/>
    <col min="8" max="8" width="18" style="2" customWidth="1"/>
    <col min="9" max="9" width="16.33203125" style="2" customWidth="1"/>
    <col min="10" max="10" width="26.5546875" style="2" hidden="1" customWidth="1"/>
    <col min="11" max="11" width="17.109375" style="2" customWidth="1"/>
    <col min="12" max="12" width="18.33203125" style="2" customWidth="1"/>
    <col min="13" max="13" width="17.109375" style="2" hidden="1" customWidth="1"/>
    <col min="14" max="14" width="9.109375" style="2"/>
    <col min="15" max="15" width="14.109375" style="2" customWidth="1"/>
    <col min="16" max="18" width="9.109375" style="2"/>
    <col min="19" max="16384" width="9.109375" style="6"/>
  </cols>
  <sheetData>
    <row r="1" spans="1:15" s="2" customFormat="1" x14ac:dyDescent="0.3">
      <c r="A1" s="10"/>
    </row>
    <row r="2" spans="1:15" s="2" customFormat="1" ht="16.2" thickBot="1" x14ac:dyDescent="0.35">
      <c r="K2" s="11" t="s">
        <v>46</v>
      </c>
      <c r="L2" s="11"/>
      <c r="M2" s="11" t="s">
        <v>46</v>
      </c>
    </row>
    <row r="3" spans="1:15" s="2" customFormat="1" ht="36.75" customHeight="1" thickBot="1" x14ac:dyDescent="0.35">
      <c r="A3" s="156" t="s">
        <v>0</v>
      </c>
      <c r="B3" s="156" t="s">
        <v>1</v>
      </c>
      <c r="C3" s="156" t="s">
        <v>2</v>
      </c>
      <c r="D3" s="156" t="s">
        <v>3</v>
      </c>
      <c r="E3" s="163" t="s">
        <v>47</v>
      </c>
      <c r="F3" s="164"/>
      <c r="G3" s="164"/>
      <c r="H3" s="164"/>
      <c r="I3" s="164"/>
      <c r="J3" s="164"/>
      <c r="K3" s="164"/>
      <c r="L3" s="164"/>
      <c r="M3" s="165"/>
    </row>
    <row r="4" spans="1:15" s="2" customFormat="1" ht="16.5" customHeight="1" thickBot="1" x14ac:dyDescent="0.35">
      <c r="A4" s="162"/>
      <c r="B4" s="162"/>
      <c r="C4" s="162"/>
      <c r="D4" s="162"/>
      <c r="E4" s="162" t="s">
        <v>5</v>
      </c>
      <c r="F4" s="169" t="s">
        <v>48</v>
      </c>
      <c r="G4" s="170"/>
      <c r="H4" s="170"/>
      <c r="I4" s="170"/>
      <c r="J4" s="170"/>
      <c r="K4" s="170"/>
      <c r="L4" s="170"/>
      <c r="M4" s="171"/>
    </row>
    <row r="5" spans="1:15" s="2" customFormat="1" x14ac:dyDescent="0.3">
      <c r="A5" s="162"/>
      <c r="B5" s="162"/>
      <c r="C5" s="162"/>
      <c r="D5" s="162"/>
      <c r="E5" s="162"/>
      <c r="F5" s="156" t="s">
        <v>169</v>
      </c>
      <c r="G5" s="156" t="s">
        <v>170</v>
      </c>
      <c r="H5" s="172" t="s">
        <v>171</v>
      </c>
      <c r="I5" s="173" t="s">
        <v>172</v>
      </c>
      <c r="J5" s="156" t="s">
        <v>182</v>
      </c>
      <c r="K5" s="167" t="s">
        <v>173</v>
      </c>
      <c r="L5" s="167" t="s">
        <v>204</v>
      </c>
      <c r="M5" s="167" t="s">
        <v>194</v>
      </c>
    </row>
    <row r="6" spans="1:15" s="2" customFormat="1" ht="206.25" customHeight="1" thickBot="1" x14ac:dyDescent="0.35">
      <c r="A6" s="157"/>
      <c r="B6" s="157"/>
      <c r="C6" s="157"/>
      <c r="D6" s="157"/>
      <c r="E6" s="157"/>
      <c r="F6" s="157"/>
      <c r="G6" s="157"/>
      <c r="H6" s="169"/>
      <c r="I6" s="174"/>
      <c r="J6" s="157"/>
      <c r="K6" s="168"/>
      <c r="L6" s="168"/>
      <c r="M6" s="168"/>
    </row>
    <row r="7" spans="1:15" s="2" customFormat="1" ht="23.25" customHeight="1" thickBot="1" x14ac:dyDescent="0.35">
      <c r="A7" s="58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7</v>
      </c>
      <c r="I7" s="60">
        <v>8</v>
      </c>
      <c r="J7" s="60">
        <v>9</v>
      </c>
      <c r="K7" s="60">
        <v>9</v>
      </c>
      <c r="L7" s="81">
        <v>11</v>
      </c>
      <c r="M7" s="82">
        <v>12</v>
      </c>
    </row>
    <row r="8" spans="1:15" s="2" customFormat="1" ht="24" customHeight="1" thickBot="1" x14ac:dyDescent="0.35">
      <c r="A8" s="59" t="s">
        <v>12</v>
      </c>
      <c r="B8" s="1">
        <v>200</v>
      </c>
      <c r="C8" s="1"/>
      <c r="D8" s="1"/>
      <c r="E8" s="39">
        <f>F8+G8+H8+I8+K8+J8+L8+M8</f>
        <v>17003850.210000001</v>
      </c>
      <c r="F8" s="39">
        <f t="shared" ref="F8:K8" si="0">F9+F24+F70</f>
        <v>14830911.17</v>
      </c>
      <c r="G8" s="39">
        <f t="shared" si="0"/>
        <v>0</v>
      </c>
      <c r="H8" s="39">
        <f t="shared" si="0"/>
        <v>27716.44</v>
      </c>
      <c r="I8" s="39">
        <f t="shared" si="0"/>
        <v>47300</v>
      </c>
      <c r="J8" s="39">
        <f t="shared" si="0"/>
        <v>0</v>
      </c>
      <c r="K8" s="39">
        <f t="shared" si="0"/>
        <v>48982.6</v>
      </c>
      <c r="L8" s="39">
        <f t="shared" ref="L8:M8" si="1">L9+L24+L70</f>
        <v>2048940</v>
      </c>
      <c r="M8" s="39">
        <f t="shared" si="1"/>
        <v>0</v>
      </c>
      <c r="O8" s="74"/>
    </row>
    <row r="9" spans="1:15" s="2" customFormat="1" ht="141" thickBot="1" x14ac:dyDescent="0.35">
      <c r="A9" s="59" t="s">
        <v>13</v>
      </c>
      <c r="B9" s="1">
        <v>210</v>
      </c>
      <c r="C9" s="1">
        <v>100</v>
      </c>
      <c r="D9" s="1"/>
      <c r="E9" s="39">
        <f>F9+G9+I9+H9+K9+L9</f>
        <v>15301877.41</v>
      </c>
      <c r="F9" s="38">
        <f>F10</f>
        <v>13381877.41</v>
      </c>
      <c r="G9" s="38">
        <f t="shared" ref="G9:M9" si="2">G10</f>
        <v>0</v>
      </c>
      <c r="H9" s="38">
        <f t="shared" si="2"/>
        <v>0</v>
      </c>
      <c r="I9" s="38">
        <f t="shared" si="2"/>
        <v>0</v>
      </c>
      <c r="J9" s="38">
        <v>0</v>
      </c>
      <c r="K9" s="38">
        <f t="shared" si="2"/>
        <v>0</v>
      </c>
      <c r="L9" s="38">
        <f t="shared" si="2"/>
        <v>1920000</v>
      </c>
      <c r="M9" s="38">
        <f t="shared" si="2"/>
        <v>0</v>
      </c>
    </row>
    <row r="10" spans="1:15" s="2" customFormat="1" ht="47.4" thickBot="1" x14ac:dyDescent="0.35">
      <c r="A10" s="59" t="s">
        <v>14</v>
      </c>
      <c r="B10" s="1">
        <v>210</v>
      </c>
      <c r="C10" s="1">
        <v>110</v>
      </c>
      <c r="D10" s="1"/>
      <c r="E10" s="39">
        <f>F10+G10+I10+H10+K10+L10</f>
        <v>15301877.41</v>
      </c>
      <c r="F10" s="38">
        <f>F11+F13+F19+F12+F17+F16</f>
        <v>13381877.41</v>
      </c>
      <c r="G10" s="38">
        <f>G11+G13+G19+G12+G17</f>
        <v>0</v>
      </c>
      <c r="H10" s="38">
        <f t="shared" ref="H10:K10" si="3">H11+H13+H19</f>
        <v>0</v>
      </c>
      <c r="I10" s="38">
        <f t="shared" si="3"/>
        <v>0</v>
      </c>
      <c r="J10" s="38">
        <v>0</v>
      </c>
      <c r="K10" s="38">
        <f t="shared" si="3"/>
        <v>0</v>
      </c>
      <c r="L10" s="38">
        <f>L11+L13+L19+L22</f>
        <v>1920000</v>
      </c>
      <c r="M10" s="38">
        <f t="shared" ref="M10" si="4">M11+M13+M19</f>
        <v>0</v>
      </c>
    </row>
    <row r="11" spans="1:15" s="2" customFormat="1" ht="37.5" customHeight="1" thickBot="1" x14ac:dyDescent="0.35">
      <c r="A11" s="147" t="s">
        <v>15</v>
      </c>
      <c r="B11" s="147">
        <v>211</v>
      </c>
      <c r="C11" s="147">
        <v>111</v>
      </c>
      <c r="D11" s="1">
        <v>211</v>
      </c>
      <c r="E11" s="39">
        <f>F11+G11+I11+H11+K11+L11</f>
        <v>10277939.640000001</v>
      </c>
      <c r="F11" s="38">
        <v>10277939.640000001</v>
      </c>
      <c r="G11" s="38">
        <v>0</v>
      </c>
      <c r="H11" s="38">
        <v>0</v>
      </c>
      <c r="I11" s="38">
        <v>0</v>
      </c>
      <c r="J11" s="38">
        <v>0</v>
      </c>
      <c r="K11" s="38">
        <v>0</v>
      </c>
      <c r="L11" s="38">
        <v>0</v>
      </c>
      <c r="M11" s="38">
        <v>0</v>
      </c>
    </row>
    <row r="12" spans="1:15" s="2" customFormat="1" ht="20.25" customHeight="1" thickBot="1" x14ac:dyDescent="0.35">
      <c r="A12" s="148"/>
      <c r="B12" s="148"/>
      <c r="C12" s="148"/>
      <c r="D12" s="1">
        <v>266</v>
      </c>
      <c r="E12" s="39">
        <f>F12+G12+I12+H12+K12</f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  <c r="K12" s="38">
        <v>0</v>
      </c>
      <c r="L12" s="38">
        <v>0</v>
      </c>
      <c r="M12" s="38">
        <v>0</v>
      </c>
    </row>
    <row r="13" spans="1:15" s="2" customFormat="1" ht="28.5" customHeight="1" thickBot="1" x14ac:dyDescent="0.35">
      <c r="A13" s="147" t="s">
        <v>16</v>
      </c>
      <c r="B13" s="147">
        <v>212</v>
      </c>
      <c r="C13" s="147">
        <v>112</v>
      </c>
      <c r="D13" s="1">
        <v>212</v>
      </c>
      <c r="E13" s="39">
        <f>F13+G13+I13+H13+K13</f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  <c r="K13" s="38">
        <v>0</v>
      </c>
      <c r="L13" s="38">
        <v>0</v>
      </c>
      <c r="M13" s="38">
        <v>0</v>
      </c>
    </row>
    <row r="14" spans="1:15" s="2" customFormat="1" ht="16.2" thickBot="1" x14ac:dyDescent="0.35">
      <c r="A14" s="149"/>
      <c r="B14" s="149"/>
      <c r="C14" s="149"/>
      <c r="D14" s="1">
        <v>214</v>
      </c>
      <c r="E14" s="39">
        <f t="shared" ref="E14:E78" si="5">F14+G14+I14+H14+K14</f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  <c r="K14" s="38">
        <v>0</v>
      </c>
      <c r="L14" s="38">
        <v>0</v>
      </c>
      <c r="M14" s="38">
        <v>0</v>
      </c>
    </row>
    <row r="15" spans="1:15" s="2" customFormat="1" ht="16.2" thickBot="1" x14ac:dyDescent="0.35">
      <c r="A15" s="149"/>
      <c r="B15" s="149"/>
      <c r="C15" s="149"/>
      <c r="D15" s="1">
        <v>222</v>
      </c>
      <c r="E15" s="39">
        <f t="shared" si="5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  <c r="K15" s="38">
        <v>0</v>
      </c>
      <c r="L15" s="38">
        <v>0</v>
      </c>
      <c r="M15" s="38">
        <v>0</v>
      </c>
    </row>
    <row r="16" spans="1:15" s="2" customFormat="1" ht="16.2" thickBot="1" x14ac:dyDescent="0.35">
      <c r="A16" s="149"/>
      <c r="B16" s="149"/>
      <c r="C16" s="149"/>
      <c r="D16" s="1">
        <v>226</v>
      </c>
      <c r="E16" s="39">
        <f t="shared" si="5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  <c r="K16" s="38">
        <v>0</v>
      </c>
      <c r="L16" s="38">
        <v>0</v>
      </c>
      <c r="M16" s="38">
        <v>0</v>
      </c>
    </row>
    <row r="17" spans="1:13" s="2" customFormat="1" ht="16.2" thickBot="1" x14ac:dyDescent="0.35">
      <c r="A17" s="149"/>
      <c r="B17" s="149"/>
      <c r="C17" s="149"/>
      <c r="D17" s="1">
        <v>266</v>
      </c>
      <c r="E17" s="39">
        <f t="shared" si="5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  <c r="K17" s="38">
        <v>0</v>
      </c>
      <c r="L17" s="38">
        <v>0</v>
      </c>
      <c r="M17" s="38">
        <v>0</v>
      </c>
    </row>
    <row r="18" spans="1:13" s="2" customFormat="1" ht="16.2" thickBot="1" x14ac:dyDescent="0.35">
      <c r="A18" s="148"/>
      <c r="B18" s="148"/>
      <c r="C18" s="148"/>
      <c r="D18" s="1">
        <v>267</v>
      </c>
      <c r="E18" s="39">
        <f t="shared" si="5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  <c r="K18" s="38">
        <v>0</v>
      </c>
      <c r="L18" s="38">
        <v>0</v>
      </c>
      <c r="M18" s="38">
        <v>0</v>
      </c>
    </row>
    <row r="19" spans="1:13" s="2" customFormat="1" ht="83.25" customHeight="1" thickBot="1" x14ac:dyDescent="0.35">
      <c r="A19" s="147" t="s">
        <v>17</v>
      </c>
      <c r="B19" s="145">
        <v>213</v>
      </c>
      <c r="C19" s="145">
        <v>119</v>
      </c>
      <c r="D19" s="1">
        <v>213</v>
      </c>
      <c r="E19" s="39">
        <f>F19+G19+I19+H19+K19+L19</f>
        <v>3103937.77</v>
      </c>
      <c r="F19" s="38">
        <v>3103937.77</v>
      </c>
      <c r="G19" s="38">
        <v>0</v>
      </c>
      <c r="H19" s="38">
        <v>0</v>
      </c>
      <c r="I19" s="38">
        <v>0</v>
      </c>
      <c r="J19" s="38">
        <v>0</v>
      </c>
      <c r="K19" s="38">
        <v>0</v>
      </c>
      <c r="L19" s="38">
        <v>0</v>
      </c>
      <c r="M19" s="38">
        <v>0</v>
      </c>
    </row>
    <row r="20" spans="1:13" s="2" customFormat="1" ht="21" customHeight="1" thickBot="1" x14ac:dyDescent="0.35">
      <c r="A20" s="149"/>
      <c r="B20" s="161"/>
      <c r="C20" s="161"/>
      <c r="D20" s="1">
        <v>266</v>
      </c>
      <c r="E20" s="39">
        <f>F20+G20+I20+H20+K20</f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  <c r="K20" s="38">
        <v>0</v>
      </c>
      <c r="L20" s="38">
        <v>0</v>
      </c>
      <c r="M20" s="38">
        <v>0</v>
      </c>
    </row>
    <row r="21" spans="1:13" s="2" customFormat="1" ht="24" customHeight="1" thickBot="1" x14ac:dyDescent="0.35">
      <c r="A21" s="148"/>
      <c r="B21" s="146"/>
      <c r="C21" s="146"/>
      <c r="D21" s="1">
        <v>267</v>
      </c>
      <c r="E21" s="39">
        <f t="shared" si="5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  <c r="K21" s="38">
        <v>0</v>
      </c>
      <c r="L21" s="38">
        <v>0</v>
      </c>
      <c r="M21" s="38">
        <v>0</v>
      </c>
    </row>
    <row r="22" spans="1:13" s="2" customFormat="1" ht="61.5" customHeight="1" thickBot="1" x14ac:dyDescent="0.35">
      <c r="A22" s="147" t="s">
        <v>16</v>
      </c>
      <c r="B22" s="147">
        <v>214</v>
      </c>
      <c r="C22" s="147">
        <v>113</v>
      </c>
      <c r="D22" s="1">
        <v>226</v>
      </c>
      <c r="E22" s="39">
        <f>F22+G22+I22+H22+K22+L22</f>
        <v>1920000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  <c r="K22" s="38">
        <v>0</v>
      </c>
      <c r="L22" s="38">
        <v>1920000</v>
      </c>
      <c r="M22" s="38">
        <v>0</v>
      </c>
    </row>
    <row r="23" spans="1:13" s="2" customFormat="1" ht="16.2" thickBot="1" x14ac:dyDescent="0.35">
      <c r="A23" s="148"/>
      <c r="B23" s="148"/>
      <c r="C23" s="148"/>
      <c r="D23" s="1">
        <v>296</v>
      </c>
      <c r="E23" s="39">
        <f t="shared" si="5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  <c r="K23" s="38">
        <v>0</v>
      </c>
      <c r="L23" s="38">
        <v>0</v>
      </c>
      <c r="M23" s="38">
        <v>0</v>
      </c>
    </row>
    <row r="24" spans="1:13" s="2" customFormat="1" ht="63" thickBot="1" x14ac:dyDescent="0.35">
      <c r="A24" s="59" t="s">
        <v>18</v>
      </c>
      <c r="B24" s="1">
        <v>220</v>
      </c>
      <c r="C24" s="1">
        <v>200</v>
      </c>
      <c r="D24" s="1"/>
      <c r="E24" s="39">
        <f>F24+G24+I24+H24+K24+J24+M24</f>
        <v>1500105.8</v>
      </c>
      <c r="F24" s="38">
        <f>F25</f>
        <v>1376106.76</v>
      </c>
      <c r="G24" s="38">
        <f t="shared" ref="G24:M24" si="6">G25</f>
        <v>0</v>
      </c>
      <c r="H24" s="38">
        <f t="shared" si="6"/>
        <v>27716.44</v>
      </c>
      <c r="I24" s="38">
        <f t="shared" si="6"/>
        <v>47300</v>
      </c>
      <c r="J24" s="38">
        <f t="shared" si="6"/>
        <v>0</v>
      </c>
      <c r="K24" s="38">
        <f t="shared" si="6"/>
        <v>48982.6</v>
      </c>
      <c r="L24" s="38">
        <f t="shared" si="6"/>
        <v>128940</v>
      </c>
      <c r="M24" s="38">
        <f t="shared" si="6"/>
        <v>0</v>
      </c>
    </row>
    <row r="25" spans="1:13" s="2" customFormat="1" ht="63" thickBot="1" x14ac:dyDescent="0.35">
      <c r="A25" s="59" t="s">
        <v>19</v>
      </c>
      <c r="B25" s="1">
        <v>220</v>
      </c>
      <c r="C25" s="1">
        <v>240</v>
      </c>
      <c r="D25" s="1"/>
      <c r="E25" s="39">
        <f>F25+G25+H25+J25+I25+K25+M25</f>
        <v>1500105.8</v>
      </c>
      <c r="F25" s="38">
        <f>F37+F39+F43+F44+F45+F46+F47+F48+F49+F53+F54+F55+F56+F57+F58+F59+F60+F50+F51+F52+F61</f>
        <v>1376106.76</v>
      </c>
      <c r="G25" s="38">
        <f t="shared" ref="G25:K25" si="7">G37+G39+G43+G44+G45+G46+G47+G48+G49+G53+G54+G55+G56+G57+G58+G59+G60+G50+G51+G52+G61</f>
        <v>0</v>
      </c>
      <c r="H25" s="38">
        <f t="shared" si="7"/>
        <v>27716.44</v>
      </c>
      <c r="I25" s="38">
        <f t="shared" si="7"/>
        <v>47300</v>
      </c>
      <c r="J25" s="38">
        <f t="shared" si="7"/>
        <v>0</v>
      </c>
      <c r="K25" s="38">
        <f t="shared" si="7"/>
        <v>48982.6</v>
      </c>
      <c r="L25" s="38">
        <f>L37+L39+L43+L44+L45+L46+L47+L48+L49+L53+L54+L55+L56+L57+L58+L59+L60+L50+L51+L52+L61</f>
        <v>128940</v>
      </c>
      <c r="M25" s="38">
        <f t="shared" ref="M25" si="8">M37+M39+M43+M44+M45+M46+M47+M48+M49+M53+M54+M55+M56+M57+M58+M59+M60+M50+M51+M52+M61</f>
        <v>0</v>
      </c>
    </row>
    <row r="26" spans="1:13" s="2" customFormat="1" ht="42" customHeight="1" thickBot="1" x14ac:dyDescent="0.35">
      <c r="A26" s="147" t="s">
        <v>20</v>
      </c>
      <c r="B26" s="147">
        <v>221</v>
      </c>
      <c r="C26" s="147">
        <v>243</v>
      </c>
      <c r="D26" s="1">
        <v>222</v>
      </c>
      <c r="E26" s="39">
        <f t="shared" si="5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  <c r="K26" s="38">
        <v>0</v>
      </c>
      <c r="L26" s="38">
        <v>0</v>
      </c>
      <c r="M26" s="38">
        <v>0</v>
      </c>
    </row>
    <row r="27" spans="1:13" s="2" customFormat="1" ht="16.2" thickBot="1" x14ac:dyDescent="0.35">
      <c r="A27" s="149"/>
      <c r="B27" s="149"/>
      <c r="C27" s="149"/>
      <c r="D27" s="9">
        <v>224</v>
      </c>
      <c r="E27" s="39">
        <f t="shared" si="5"/>
        <v>0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  <c r="K27" s="153">
        <v>0</v>
      </c>
      <c r="L27" s="153">
        <v>0</v>
      </c>
      <c r="M27" s="153">
        <v>0</v>
      </c>
    </row>
    <row r="28" spans="1:13" s="2" customFormat="1" ht="18.75" customHeight="1" thickBot="1" x14ac:dyDescent="0.35">
      <c r="A28" s="149"/>
      <c r="B28" s="149"/>
      <c r="C28" s="149"/>
      <c r="D28" s="9">
        <v>225</v>
      </c>
      <c r="E28" s="39">
        <f t="shared" si="5"/>
        <v>0</v>
      </c>
      <c r="F28" s="154"/>
      <c r="G28" s="154"/>
      <c r="H28" s="154"/>
      <c r="I28" s="154"/>
      <c r="J28" s="154"/>
      <c r="K28" s="154"/>
      <c r="L28" s="154"/>
      <c r="M28" s="154"/>
    </row>
    <row r="29" spans="1:13" s="2" customFormat="1" ht="14.25" customHeight="1" thickBot="1" x14ac:dyDescent="0.35">
      <c r="A29" s="149"/>
      <c r="B29" s="149"/>
      <c r="C29" s="149"/>
      <c r="D29" s="1"/>
      <c r="E29" s="39">
        <f t="shared" si="5"/>
        <v>0</v>
      </c>
      <c r="F29" s="155"/>
      <c r="G29" s="155"/>
      <c r="H29" s="155"/>
      <c r="I29" s="155"/>
      <c r="J29" s="155"/>
      <c r="K29" s="155"/>
      <c r="L29" s="155"/>
      <c r="M29" s="155"/>
    </row>
    <row r="30" spans="1:13" s="2" customFormat="1" ht="16.2" thickBot="1" x14ac:dyDescent="0.35">
      <c r="A30" s="149"/>
      <c r="B30" s="149"/>
      <c r="C30" s="149"/>
      <c r="D30" s="1">
        <v>226</v>
      </c>
      <c r="E30" s="39">
        <f t="shared" si="5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  <c r="K30" s="38">
        <v>0</v>
      </c>
      <c r="L30" s="38">
        <v>0</v>
      </c>
      <c r="M30" s="38">
        <v>0</v>
      </c>
    </row>
    <row r="31" spans="1:13" s="2" customFormat="1" ht="16.2" thickBot="1" x14ac:dyDescent="0.35">
      <c r="A31" s="149"/>
      <c r="B31" s="149"/>
      <c r="C31" s="149"/>
      <c r="D31" s="1">
        <v>228</v>
      </c>
      <c r="E31" s="39">
        <f t="shared" si="5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  <c r="K31" s="38">
        <v>0</v>
      </c>
      <c r="L31" s="38">
        <v>0</v>
      </c>
      <c r="M31" s="38">
        <v>0</v>
      </c>
    </row>
    <row r="32" spans="1:13" s="2" customFormat="1" ht="16.2" thickBot="1" x14ac:dyDescent="0.35">
      <c r="A32" s="149"/>
      <c r="B32" s="149"/>
      <c r="C32" s="149"/>
      <c r="D32" s="1">
        <v>310</v>
      </c>
      <c r="E32" s="39">
        <f t="shared" si="5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  <c r="K32" s="38">
        <v>0</v>
      </c>
      <c r="L32" s="38">
        <v>0</v>
      </c>
      <c r="M32" s="38">
        <v>0</v>
      </c>
    </row>
    <row r="33" spans="1:13" s="2" customFormat="1" ht="16.2" thickBot="1" x14ac:dyDescent="0.35">
      <c r="A33" s="149"/>
      <c r="B33" s="149"/>
      <c r="C33" s="149"/>
      <c r="D33" s="1">
        <v>344</v>
      </c>
      <c r="E33" s="39">
        <f t="shared" si="5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  <c r="K33" s="38">
        <v>0</v>
      </c>
      <c r="L33" s="38">
        <v>0</v>
      </c>
      <c r="M33" s="38">
        <v>0</v>
      </c>
    </row>
    <row r="34" spans="1:13" s="2" customFormat="1" ht="16.2" thickBot="1" x14ac:dyDescent="0.35">
      <c r="A34" s="149"/>
      <c r="B34" s="149"/>
      <c r="C34" s="149"/>
      <c r="D34" s="1">
        <v>346</v>
      </c>
      <c r="E34" s="39">
        <f t="shared" si="5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  <c r="K34" s="38">
        <v>0</v>
      </c>
      <c r="L34" s="38">
        <v>0</v>
      </c>
      <c r="M34" s="38">
        <v>0</v>
      </c>
    </row>
    <row r="35" spans="1:13" s="2" customFormat="1" ht="16.2" thickBot="1" x14ac:dyDescent="0.35">
      <c r="A35" s="149"/>
      <c r="B35" s="149"/>
      <c r="C35" s="149"/>
      <c r="D35" s="1">
        <v>352</v>
      </c>
      <c r="E35" s="39">
        <f t="shared" si="5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  <c r="K35" s="38">
        <v>0</v>
      </c>
      <c r="L35" s="38">
        <v>0</v>
      </c>
      <c r="M35" s="38">
        <v>0</v>
      </c>
    </row>
    <row r="36" spans="1:13" s="2" customFormat="1" ht="16.2" thickBot="1" x14ac:dyDescent="0.35">
      <c r="A36" s="148"/>
      <c r="B36" s="148"/>
      <c r="C36" s="148"/>
      <c r="D36" s="1">
        <v>353</v>
      </c>
      <c r="E36" s="39">
        <f t="shared" si="5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  <c r="K36" s="38">
        <v>0</v>
      </c>
      <c r="L36" s="38">
        <v>0</v>
      </c>
      <c r="M36" s="38">
        <v>0</v>
      </c>
    </row>
    <row r="37" spans="1:13" s="2" customFormat="1" ht="16.5" customHeight="1" thickBot="1" x14ac:dyDescent="0.35">
      <c r="A37" s="147" t="s">
        <v>21</v>
      </c>
      <c r="B37" s="147">
        <v>222</v>
      </c>
      <c r="C37" s="147">
        <v>244</v>
      </c>
      <c r="D37" s="1">
        <v>221</v>
      </c>
      <c r="E37" s="39">
        <f t="shared" si="5"/>
        <v>44600</v>
      </c>
      <c r="F37" s="38">
        <v>44600</v>
      </c>
      <c r="G37" s="38">
        <v>0</v>
      </c>
      <c r="H37" s="38">
        <v>0</v>
      </c>
      <c r="I37" s="38">
        <v>0</v>
      </c>
      <c r="J37" s="38">
        <v>0</v>
      </c>
      <c r="K37" s="38">
        <v>0</v>
      </c>
      <c r="L37" s="38">
        <v>0</v>
      </c>
      <c r="M37" s="38">
        <v>0</v>
      </c>
    </row>
    <row r="38" spans="1:13" s="2" customFormat="1" ht="16.2" thickBot="1" x14ac:dyDescent="0.35">
      <c r="A38" s="149"/>
      <c r="B38" s="149"/>
      <c r="C38" s="149"/>
      <c r="D38" s="1">
        <v>222</v>
      </c>
      <c r="E38" s="39">
        <f t="shared" si="5"/>
        <v>0</v>
      </c>
      <c r="F38" s="38"/>
      <c r="G38" s="38">
        <v>0</v>
      </c>
      <c r="H38" s="38">
        <v>0</v>
      </c>
      <c r="I38" s="38">
        <v>0</v>
      </c>
      <c r="J38" s="38">
        <v>0</v>
      </c>
      <c r="K38" s="38">
        <v>0</v>
      </c>
      <c r="L38" s="38">
        <v>0</v>
      </c>
      <c r="M38" s="38">
        <v>0</v>
      </c>
    </row>
    <row r="39" spans="1:13" s="2" customFormat="1" ht="16.2" thickBot="1" x14ac:dyDescent="0.35">
      <c r="A39" s="149"/>
      <c r="B39" s="149"/>
      <c r="C39" s="149"/>
      <c r="D39" s="12" t="s">
        <v>22</v>
      </c>
      <c r="E39" s="39">
        <f>F39+G39+I39+H39+K39</f>
        <v>36000</v>
      </c>
      <c r="F39" s="39">
        <f>F40+F41+F42</f>
        <v>36000</v>
      </c>
      <c r="G39" s="39">
        <f t="shared" ref="G39:K39" si="9">G40+G41+G42</f>
        <v>0</v>
      </c>
      <c r="H39" s="39">
        <f t="shared" si="9"/>
        <v>0</v>
      </c>
      <c r="I39" s="39">
        <f t="shared" si="9"/>
        <v>0</v>
      </c>
      <c r="J39" s="39">
        <f t="shared" si="9"/>
        <v>0</v>
      </c>
      <c r="K39" s="39">
        <f t="shared" si="9"/>
        <v>0</v>
      </c>
      <c r="L39" s="39">
        <f t="shared" ref="L39:M39" si="10">L40+L41+L42</f>
        <v>0</v>
      </c>
      <c r="M39" s="39">
        <f t="shared" si="10"/>
        <v>0</v>
      </c>
    </row>
    <row r="40" spans="1:13" s="2" customFormat="1" ht="16.2" thickBot="1" x14ac:dyDescent="0.35">
      <c r="A40" s="149"/>
      <c r="B40" s="149"/>
      <c r="C40" s="149"/>
      <c r="D40" s="12" t="s">
        <v>25</v>
      </c>
      <c r="E40" s="39">
        <f t="shared" si="5"/>
        <v>21200</v>
      </c>
      <c r="F40" s="38">
        <v>21200</v>
      </c>
      <c r="G40" s="38">
        <v>0</v>
      </c>
      <c r="H40" s="38">
        <v>0</v>
      </c>
      <c r="I40" s="38">
        <v>0</v>
      </c>
      <c r="J40" s="38">
        <v>0</v>
      </c>
      <c r="K40" s="38">
        <v>0</v>
      </c>
      <c r="L40" s="38">
        <v>0</v>
      </c>
      <c r="M40" s="38">
        <v>0</v>
      </c>
    </row>
    <row r="41" spans="1:13" s="2" customFormat="1" ht="16.2" thickBot="1" x14ac:dyDescent="0.35">
      <c r="A41" s="149"/>
      <c r="B41" s="149"/>
      <c r="C41" s="149"/>
      <c r="D41" s="12" t="s">
        <v>27</v>
      </c>
      <c r="E41" s="39">
        <f t="shared" si="5"/>
        <v>14800</v>
      </c>
      <c r="F41" s="38">
        <v>14800</v>
      </c>
      <c r="G41" s="38">
        <v>0</v>
      </c>
      <c r="H41" s="38">
        <v>0</v>
      </c>
      <c r="I41" s="38">
        <v>0</v>
      </c>
      <c r="J41" s="38">
        <v>0</v>
      </c>
      <c r="K41" s="38">
        <v>0</v>
      </c>
      <c r="L41" s="38">
        <v>0</v>
      </c>
      <c r="M41" s="38">
        <v>0</v>
      </c>
    </row>
    <row r="42" spans="1:13" s="2" customFormat="1" ht="16.2" thickBot="1" x14ac:dyDescent="0.35">
      <c r="A42" s="149"/>
      <c r="B42" s="149"/>
      <c r="C42" s="149"/>
      <c r="D42" s="12" t="s">
        <v>28</v>
      </c>
      <c r="E42" s="39">
        <f t="shared" si="5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  <c r="K42" s="38">
        <v>0</v>
      </c>
      <c r="L42" s="38">
        <v>0</v>
      </c>
      <c r="M42" s="38">
        <v>0</v>
      </c>
    </row>
    <row r="43" spans="1:13" s="2" customFormat="1" ht="16.2" thickBot="1" x14ac:dyDescent="0.35">
      <c r="A43" s="149"/>
      <c r="B43" s="149"/>
      <c r="C43" s="149"/>
      <c r="D43" s="12">
        <v>224</v>
      </c>
      <c r="E43" s="39">
        <f t="shared" si="5"/>
        <v>0</v>
      </c>
      <c r="F43" s="38"/>
      <c r="G43" s="38">
        <v>0</v>
      </c>
      <c r="H43" s="38">
        <v>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</row>
    <row r="44" spans="1:13" s="2" customFormat="1" ht="16.2" thickBot="1" x14ac:dyDescent="0.35">
      <c r="A44" s="149"/>
      <c r="B44" s="149"/>
      <c r="C44" s="149"/>
      <c r="D44" s="1">
        <v>225</v>
      </c>
      <c r="E44" s="39">
        <f>F44+G44+I44+H44+K44+J44</f>
        <v>104430.84</v>
      </c>
      <c r="F44" s="38">
        <v>29414.400000000001</v>
      </c>
      <c r="G44" s="38">
        <v>0</v>
      </c>
      <c r="H44" s="38">
        <v>27716.44</v>
      </c>
      <c r="I44" s="38">
        <v>47300</v>
      </c>
      <c r="J44" s="38">
        <v>0</v>
      </c>
      <c r="K44" s="38">
        <v>0</v>
      </c>
      <c r="L44" s="38">
        <v>0</v>
      </c>
      <c r="M44" s="38">
        <v>0</v>
      </c>
    </row>
    <row r="45" spans="1:13" s="2" customFormat="1" ht="16.2" thickBot="1" x14ac:dyDescent="0.35">
      <c r="A45" s="149"/>
      <c r="B45" s="149"/>
      <c r="C45" s="149"/>
      <c r="D45" s="1">
        <v>226</v>
      </c>
      <c r="E45" s="39">
        <f>F45+G45+I45+H45+K45+J45+M45</f>
        <v>135898.84</v>
      </c>
      <c r="F45" s="38">
        <v>86916.24</v>
      </c>
      <c r="G45" s="38">
        <v>0</v>
      </c>
      <c r="H45" s="38">
        <v>0</v>
      </c>
      <c r="I45" s="38">
        <v>0</v>
      </c>
      <c r="J45" s="38">
        <v>0</v>
      </c>
      <c r="K45" s="38">
        <v>48982.6</v>
      </c>
      <c r="L45" s="38">
        <v>0</v>
      </c>
      <c r="M45" s="38">
        <v>0</v>
      </c>
    </row>
    <row r="46" spans="1:13" s="2" customFormat="1" ht="16.2" thickBot="1" x14ac:dyDescent="0.35">
      <c r="A46" s="149"/>
      <c r="B46" s="149"/>
      <c r="C46" s="149"/>
      <c r="D46" s="1">
        <v>227</v>
      </c>
      <c r="E46" s="39">
        <f t="shared" si="5"/>
        <v>7276.12</v>
      </c>
      <c r="F46" s="38">
        <v>7276.12</v>
      </c>
      <c r="G46" s="38">
        <v>0</v>
      </c>
      <c r="H46" s="38">
        <v>0</v>
      </c>
      <c r="I46" s="38">
        <v>0</v>
      </c>
      <c r="J46" s="38">
        <v>0</v>
      </c>
      <c r="K46" s="38">
        <v>0</v>
      </c>
      <c r="L46" s="38">
        <v>0</v>
      </c>
      <c r="M46" s="38">
        <v>0</v>
      </c>
    </row>
    <row r="47" spans="1:13" s="2" customFormat="1" ht="16.2" thickBot="1" x14ac:dyDescent="0.35">
      <c r="A47" s="149"/>
      <c r="B47" s="149"/>
      <c r="C47" s="149"/>
      <c r="D47" s="1">
        <v>228</v>
      </c>
      <c r="E47" s="39">
        <f t="shared" si="5"/>
        <v>0</v>
      </c>
      <c r="F47" s="38"/>
      <c r="G47" s="38">
        <v>0</v>
      </c>
      <c r="H47" s="38">
        <v>0</v>
      </c>
      <c r="I47" s="38">
        <v>0</v>
      </c>
      <c r="J47" s="38">
        <v>0</v>
      </c>
      <c r="K47" s="38">
        <v>0</v>
      </c>
      <c r="L47" s="38">
        <v>0</v>
      </c>
      <c r="M47" s="38">
        <v>0</v>
      </c>
    </row>
    <row r="48" spans="1:13" s="2" customFormat="1" ht="16.2" thickBot="1" x14ac:dyDescent="0.35">
      <c r="A48" s="149"/>
      <c r="B48" s="149"/>
      <c r="C48" s="149"/>
      <c r="D48" s="1">
        <v>229</v>
      </c>
      <c r="E48" s="39">
        <f t="shared" si="5"/>
        <v>0</v>
      </c>
      <c r="F48" s="38"/>
      <c r="G48" s="38">
        <v>0</v>
      </c>
      <c r="H48" s="38">
        <v>0</v>
      </c>
      <c r="I48" s="38">
        <v>0</v>
      </c>
      <c r="J48" s="38">
        <v>0</v>
      </c>
      <c r="K48" s="38">
        <v>0</v>
      </c>
      <c r="L48" s="38">
        <v>0</v>
      </c>
      <c r="M48" s="38">
        <v>0</v>
      </c>
    </row>
    <row r="49" spans="1:13" s="2" customFormat="1" ht="16.2" thickBot="1" x14ac:dyDescent="0.35">
      <c r="A49" s="149"/>
      <c r="B49" s="149"/>
      <c r="C49" s="149"/>
      <c r="D49" s="1">
        <v>310</v>
      </c>
      <c r="E49" s="39">
        <f t="shared" si="5"/>
        <v>0</v>
      </c>
      <c r="F49" s="38"/>
      <c r="G49" s="38">
        <v>0</v>
      </c>
      <c r="H49" s="38">
        <v>0</v>
      </c>
      <c r="I49" s="38">
        <v>0</v>
      </c>
      <c r="J49" s="38">
        <v>0</v>
      </c>
      <c r="K49" s="38">
        <v>0</v>
      </c>
      <c r="L49" s="38">
        <v>0</v>
      </c>
      <c r="M49" s="38">
        <v>0</v>
      </c>
    </row>
    <row r="50" spans="1:13" s="2" customFormat="1" ht="16.2" thickBot="1" x14ac:dyDescent="0.35">
      <c r="A50" s="149"/>
      <c r="B50" s="149"/>
      <c r="C50" s="149"/>
      <c r="D50" s="12" t="s">
        <v>179</v>
      </c>
      <c r="E50" s="39">
        <f t="shared" si="5"/>
        <v>0</v>
      </c>
      <c r="F50" s="38"/>
      <c r="G50" s="38">
        <v>0</v>
      </c>
      <c r="H50" s="38">
        <v>0</v>
      </c>
      <c r="I50" s="38">
        <v>0</v>
      </c>
      <c r="J50" s="38">
        <v>0</v>
      </c>
      <c r="K50" s="38">
        <v>0</v>
      </c>
      <c r="L50" s="38">
        <v>0</v>
      </c>
      <c r="M50" s="38">
        <v>0</v>
      </c>
    </row>
    <row r="51" spans="1:13" s="2" customFormat="1" ht="16.2" thickBot="1" x14ac:dyDescent="0.35">
      <c r="A51" s="149"/>
      <c r="B51" s="149"/>
      <c r="C51" s="149"/>
      <c r="D51" s="12" t="s">
        <v>180</v>
      </c>
      <c r="E51" s="39">
        <f t="shared" si="5"/>
        <v>0</v>
      </c>
      <c r="F51" s="38"/>
      <c r="G51" s="38">
        <v>0</v>
      </c>
      <c r="H51" s="38">
        <v>0</v>
      </c>
      <c r="I51" s="38">
        <v>0</v>
      </c>
      <c r="J51" s="38">
        <v>0</v>
      </c>
      <c r="K51" s="38">
        <v>0</v>
      </c>
      <c r="L51" s="38">
        <v>0</v>
      </c>
      <c r="M51" s="38">
        <v>0</v>
      </c>
    </row>
    <row r="52" spans="1:13" s="2" customFormat="1" ht="16.2" thickBot="1" x14ac:dyDescent="0.35">
      <c r="A52" s="149"/>
      <c r="B52" s="149"/>
      <c r="C52" s="149"/>
      <c r="D52" s="12" t="s">
        <v>181</v>
      </c>
      <c r="E52" s="39">
        <f>F52+G52+I52+H52+K52+J52+L52</f>
        <v>128940</v>
      </c>
      <c r="F52" s="38"/>
      <c r="G52" s="38">
        <v>0</v>
      </c>
      <c r="H52" s="38">
        <v>0</v>
      </c>
      <c r="I52" s="38">
        <v>0</v>
      </c>
      <c r="J52" s="38">
        <v>0</v>
      </c>
      <c r="K52" s="38">
        <v>0</v>
      </c>
      <c r="L52" s="38">
        <v>128940</v>
      </c>
      <c r="M52" s="38">
        <v>0</v>
      </c>
    </row>
    <row r="53" spans="1:13" s="2" customFormat="1" ht="16.2" thickBot="1" x14ac:dyDescent="0.35">
      <c r="A53" s="149"/>
      <c r="B53" s="149"/>
      <c r="C53" s="149"/>
      <c r="D53" s="1">
        <v>341</v>
      </c>
      <c r="E53" s="39">
        <f t="shared" si="5"/>
        <v>0</v>
      </c>
      <c r="F53" s="38"/>
      <c r="G53" s="38">
        <v>0</v>
      </c>
      <c r="H53" s="38">
        <v>0</v>
      </c>
      <c r="I53" s="38">
        <v>0</v>
      </c>
      <c r="J53" s="38">
        <v>0</v>
      </c>
      <c r="K53" s="38">
        <v>0</v>
      </c>
      <c r="L53" s="38">
        <v>0</v>
      </c>
      <c r="M53" s="38">
        <v>0</v>
      </c>
    </row>
    <row r="54" spans="1:13" s="2" customFormat="1" ht="16.2" thickBot="1" x14ac:dyDescent="0.35">
      <c r="A54" s="149"/>
      <c r="B54" s="149"/>
      <c r="C54" s="149"/>
      <c r="D54" s="1">
        <v>342</v>
      </c>
      <c r="E54" s="39">
        <f t="shared" si="5"/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  <c r="K54" s="38">
        <v>0</v>
      </c>
      <c r="L54" s="38">
        <v>0</v>
      </c>
      <c r="M54" s="38">
        <v>0</v>
      </c>
    </row>
    <row r="55" spans="1:13" s="2" customFormat="1" ht="16.2" thickBot="1" x14ac:dyDescent="0.35">
      <c r="A55" s="149"/>
      <c r="B55" s="149"/>
      <c r="C55" s="149"/>
      <c r="D55" s="1">
        <v>343</v>
      </c>
      <c r="E55" s="39">
        <f t="shared" si="5"/>
        <v>194950</v>
      </c>
      <c r="F55" s="38">
        <v>194950</v>
      </c>
      <c r="G55" s="38">
        <v>0</v>
      </c>
      <c r="H55" s="38">
        <v>0</v>
      </c>
      <c r="I55" s="38">
        <v>0</v>
      </c>
      <c r="J55" s="38">
        <v>0</v>
      </c>
      <c r="K55" s="38">
        <v>0</v>
      </c>
      <c r="L55" s="38">
        <v>0</v>
      </c>
      <c r="M55" s="38">
        <v>0</v>
      </c>
    </row>
    <row r="56" spans="1:13" s="2" customFormat="1" ht="16.2" thickBot="1" x14ac:dyDescent="0.35">
      <c r="A56" s="149"/>
      <c r="B56" s="149"/>
      <c r="C56" s="149"/>
      <c r="D56" s="1">
        <v>344</v>
      </c>
      <c r="E56" s="39">
        <f t="shared" si="5"/>
        <v>0</v>
      </c>
      <c r="F56" s="38"/>
      <c r="G56" s="38">
        <v>0</v>
      </c>
      <c r="H56" s="38">
        <v>0</v>
      </c>
      <c r="I56" s="38">
        <v>0</v>
      </c>
      <c r="J56" s="38">
        <v>0</v>
      </c>
      <c r="K56" s="38">
        <v>0</v>
      </c>
      <c r="L56" s="38">
        <v>0</v>
      </c>
      <c r="M56" s="38">
        <v>0</v>
      </c>
    </row>
    <row r="57" spans="1:13" s="2" customFormat="1" ht="16.2" thickBot="1" x14ac:dyDescent="0.35">
      <c r="A57" s="149"/>
      <c r="B57" s="149"/>
      <c r="C57" s="149"/>
      <c r="D57" s="1">
        <v>345</v>
      </c>
      <c r="E57" s="39">
        <f t="shared" si="5"/>
        <v>0</v>
      </c>
      <c r="F57" s="38"/>
      <c r="G57" s="38">
        <v>0</v>
      </c>
      <c r="H57" s="38">
        <v>0</v>
      </c>
      <c r="I57" s="38">
        <v>0</v>
      </c>
      <c r="J57" s="38">
        <v>0</v>
      </c>
      <c r="K57" s="38">
        <v>0</v>
      </c>
      <c r="L57" s="38">
        <v>0</v>
      </c>
      <c r="M57" s="38">
        <v>0</v>
      </c>
    </row>
    <row r="58" spans="1:13" s="2" customFormat="1" ht="16.5" customHeight="1" thickBot="1" x14ac:dyDescent="0.35">
      <c r="A58" s="149"/>
      <c r="B58" s="149"/>
      <c r="C58" s="149"/>
      <c r="D58" s="1">
        <v>346</v>
      </c>
      <c r="E58" s="39">
        <f>F58+G58+I58+H58+K58+J58</f>
        <v>2550</v>
      </c>
      <c r="F58" s="38">
        <v>2550</v>
      </c>
      <c r="G58" s="38">
        <v>0</v>
      </c>
      <c r="H58" s="38">
        <v>0</v>
      </c>
      <c r="I58" s="38">
        <v>0</v>
      </c>
      <c r="J58" s="38">
        <v>0</v>
      </c>
      <c r="K58" s="38">
        <v>0</v>
      </c>
      <c r="L58" s="38">
        <v>0</v>
      </c>
      <c r="M58" s="38">
        <v>0</v>
      </c>
    </row>
    <row r="59" spans="1:13" s="2" customFormat="1" ht="16.2" thickBot="1" x14ac:dyDescent="0.35">
      <c r="A59" s="149"/>
      <c r="B59" s="149"/>
      <c r="C59" s="149"/>
      <c r="D59" s="1">
        <v>347</v>
      </c>
      <c r="E59" s="39">
        <f t="shared" si="5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  <c r="K59" s="38">
        <v>0</v>
      </c>
      <c r="L59" s="38">
        <v>0</v>
      </c>
      <c r="M59" s="38">
        <v>0</v>
      </c>
    </row>
    <row r="60" spans="1:13" s="2" customFormat="1" ht="16.2" thickBot="1" x14ac:dyDescent="0.35">
      <c r="A60" s="148"/>
      <c r="B60" s="148"/>
      <c r="C60" s="148"/>
      <c r="D60" s="1">
        <v>349</v>
      </c>
      <c r="E60" s="39">
        <f t="shared" si="5"/>
        <v>120000</v>
      </c>
      <c r="F60" s="38">
        <v>120000</v>
      </c>
      <c r="G60" s="38">
        <v>0</v>
      </c>
      <c r="H60" s="38">
        <v>0</v>
      </c>
      <c r="I60" s="38">
        <v>0</v>
      </c>
      <c r="J60" s="38">
        <v>0</v>
      </c>
      <c r="K60" s="38">
        <v>0</v>
      </c>
      <c r="L60" s="38">
        <v>0</v>
      </c>
      <c r="M60" s="38">
        <v>0</v>
      </c>
    </row>
    <row r="61" spans="1:13" s="2" customFormat="1" ht="16.2" thickBot="1" x14ac:dyDescent="0.35">
      <c r="A61" s="141" t="s">
        <v>184</v>
      </c>
      <c r="B61" s="145">
        <v>223</v>
      </c>
      <c r="C61" s="145">
        <v>247</v>
      </c>
      <c r="D61" s="12" t="s">
        <v>22</v>
      </c>
      <c r="E61" s="39">
        <f>E62+E63+E64</f>
        <v>854400</v>
      </c>
      <c r="F61" s="39">
        <f>F62+F63+F64</f>
        <v>854400</v>
      </c>
      <c r="G61" s="39">
        <f t="shared" ref="G61:K61" si="11">G62+G63+G64</f>
        <v>0</v>
      </c>
      <c r="H61" s="39">
        <f t="shared" si="11"/>
        <v>0</v>
      </c>
      <c r="I61" s="39">
        <f t="shared" si="11"/>
        <v>0</v>
      </c>
      <c r="J61" s="39">
        <f t="shared" si="11"/>
        <v>0</v>
      </c>
      <c r="K61" s="39">
        <f t="shared" si="11"/>
        <v>0</v>
      </c>
      <c r="L61" s="39">
        <f t="shared" ref="L61:M61" si="12">L62+L63+L64</f>
        <v>0</v>
      </c>
      <c r="M61" s="39">
        <f t="shared" si="12"/>
        <v>0</v>
      </c>
    </row>
    <row r="62" spans="1:13" s="2" customFormat="1" ht="16.2" thickBot="1" x14ac:dyDescent="0.35">
      <c r="A62" s="160"/>
      <c r="B62" s="161"/>
      <c r="C62" s="161"/>
      <c r="D62" s="12" t="s">
        <v>23</v>
      </c>
      <c r="E62" s="39">
        <f>F62+G62+H62+I62+J62+K62</f>
        <v>530400</v>
      </c>
      <c r="F62" s="38">
        <v>530400</v>
      </c>
      <c r="G62" s="38"/>
      <c r="H62" s="38"/>
      <c r="I62" s="38"/>
      <c r="J62" s="38"/>
      <c r="K62" s="38"/>
      <c r="L62" s="38"/>
      <c r="M62" s="38"/>
    </row>
    <row r="63" spans="1:13" s="2" customFormat="1" ht="16.2" thickBot="1" x14ac:dyDescent="0.35">
      <c r="A63" s="160"/>
      <c r="B63" s="161"/>
      <c r="C63" s="161"/>
      <c r="D63" s="12" t="s">
        <v>24</v>
      </c>
      <c r="E63" s="39">
        <f t="shared" ref="E63:E64" si="13">F63+G63+H63+I63+J63+K63</f>
        <v>163000</v>
      </c>
      <c r="F63" s="38">
        <v>163000</v>
      </c>
      <c r="G63" s="38"/>
      <c r="H63" s="38"/>
      <c r="I63" s="38"/>
      <c r="J63" s="38"/>
      <c r="K63" s="38"/>
      <c r="L63" s="38"/>
      <c r="M63" s="38"/>
    </row>
    <row r="64" spans="1:13" s="2" customFormat="1" ht="16.5" customHeight="1" thickBot="1" x14ac:dyDescent="0.35">
      <c r="A64" s="142"/>
      <c r="B64" s="146"/>
      <c r="C64" s="146"/>
      <c r="D64" s="12" t="s">
        <v>26</v>
      </c>
      <c r="E64" s="39">
        <f t="shared" si="13"/>
        <v>161000</v>
      </c>
      <c r="F64" s="38">
        <v>161000</v>
      </c>
      <c r="G64" s="38"/>
      <c r="H64" s="38"/>
      <c r="I64" s="38"/>
      <c r="J64" s="38"/>
      <c r="K64" s="38"/>
      <c r="L64" s="38"/>
      <c r="M64" s="38"/>
    </row>
    <row r="65" spans="1:13" s="2" customFormat="1" ht="43.5" customHeight="1" thickBot="1" x14ac:dyDescent="0.35">
      <c r="A65" s="59" t="s">
        <v>29</v>
      </c>
      <c r="B65" s="61">
        <v>230</v>
      </c>
      <c r="C65" s="61">
        <v>300</v>
      </c>
      <c r="D65" s="1"/>
      <c r="E65" s="39">
        <f t="shared" si="5"/>
        <v>0</v>
      </c>
      <c r="F65" s="39">
        <f t="shared" ref="F65:F66" si="14">G65+H65+K65+I65+N65</f>
        <v>0</v>
      </c>
      <c r="G65" s="39">
        <f t="shared" ref="G65:G66" si="15">H65+I65+N65+K65+O65</f>
        <v>0</v>
      </c>
      <c r="H65" s="39">
        <f t="shared" ref="H65:H69" si="16">I65+K65+O65+N65+P65</f>
        <v>0</v>
      </c>
      <c r="I65" s="39">
        <f t="shared" ref="I65:I69" si="17">K65+N65+P65+O65+Q65</f>
        <v>0</v>
      </c>
      <c r="J65" s="39">
        <v>0</v>
      </c>
      <c r="K65" s="39">
        <f t="shared" ref="K65:M69" si="18">N65+O65+Q65+P65+R65</f>
        <v>0</v>
      </c>
      <c r="L65" s="39">
        <f t="shared" si="18"/>
        <v>0</v>
      </c>
      <c r="M65" s="39">
        <f t="shared" si="18"/>
        <v>0</v>
      </c>
    </row>
    <row r="66" spans="1:13" s="2" customFormat="1" ht="63" thickBot="1" x14ac:dyDescent="0.35">
      <c r="A66" s="59" t="s">
        <v>30</v>
      </c>
      <c r="B66" s="1"/>
      <c r="C66" s="1">
        <v>320</v>
      </c>
      <c r="D66" s="12"/>
      <c r="E66" s="39">
        <f t="shared" si="5"/>
        <v>0</v>
      </c>
      <c r="F66" s="39">
        <f t="shared" si="14"/>
        <v>0</v>
      </c>
      <c r="G66" s="39">
        <f t="shared" si="15"/>
        <v>0</v>
      </c>
      <c r="H66" s="39">
        <f t="shared" si="16"/>
        <v>0</v>
      </c>
      <c r="I66" s="39">
        <f t="shared" si="17"/>
        <v>0</v>
      </c>
      <c r="J66" s="39">
        <v>0</v>
      </c>
      <c r="K66" s="39">
        <f t="shared" si="18"/>
        <v>0</v>
      </c>
      <c r="L66" s="39">
        <f t="shared" si="18"/>
        <v>0</v>
      </c>
      <c r="M66" s="39">
        <f t="shared" si="18"/>
        <v>0</v>
      </c>
    </row>
    <row r="67" spans="1:13" s="2" customFormat="1" ht="54" customHeight="1" thickBot="1" x14ac:dyDescent="0.35">
      <c r="A67" s="147" t="s">
        <v>31</v>
      </c>
      <c r="B67" s="147"/>
      <c r="C67" s="147">
        <v>321</v>
      </c>
      <c r="D67" s="12">
        <v>212</v>
      </c>
      <c r="E67" s="39">
        <f>F67+G67+I67+H67+K67</f>
        <v>0</v>
      </c>
      <c r="F67" s="38">
        <v>0</v>
      </c>
      <c r="G67" s="38">
        <v>0</v>
      </c>
      <c r="H67" s="39">
        <f t="shared" si="16"/>
        <v>0</v>
      </c>
      <c r="I67" s="39">
        <f t="shared" si="17"/>
        <v>0</v>
      </c>
      <c r="J67" s="39">
        <v>0</v>
      </c>
      <c r="K67" s="39">
        <f t="shared" si="18"/>
        <v>0</v>
      </c>
      <c r="L67" s="39">
        <f t="shared" si="18"/>
        <v>0</v>
      </c>
      <c r="M67" s="39">
        <f t="shared" si="18"/>
        <v>0</v>
      </c>
    </row>
    <row r="68" spans="1:13" s="2" customFormat="1" ht="16.2" thickBot="1" x14ac:dyDescent="0.35">
      <c r="A68" s="149"/>
      <c r="B68" s="149"/>
      <c r="C68" s="149"/>
      <c r="D68" s="12" t="s">
        <v>32</v>
      </c>
      <c r="E68" s="39">
        <f>F68+G68+I68+H68+K68</f>
        <v>0</v>
      </c>
      <c r="F68" s="38">
        <v>0</v>
      </c>
      <c r="G68" s="38">
        <v>0</v>
      </c>
      <c r="H68" s="39">
        <f t="shared" si="16"/>
        <v>0</v>
      </c>
      <c r="I68" s="39">
        <f t="shared" si="17"/>
        <v>0</v>
      </c>
      <c r="J68" s="39">
        <v>0</v>
      </c>
      <c r="K68" s="39">
        <f t="shared" si="18"/>
        <v>0</v>
      </c>
      <c r="L68" s="39">
        <f t="shared" si="18"/>
        <v>0</v>
      </c>
      <c r="M68" s="39">
        <f t="shared" si="18"/>
        <v>0</v>
      </c>
    </row>
    <row r="69" spans="1:13" s="2" customFormat="1" ht="32.25" customHeight="1" thickBot="1" x14ac:dyDescent="0.35">
      <c r="A69" s="148"/>
      <c r="B69" s="148"/>
      <c r="C69" s="148"/>
      <c r="D69" s="12">
        <v>296</v>
      </c>
      <c r="E69" s="39">
        <f t="shared" si="5"/>
        <v>0</v>
      </c>
      <c r="F69" s="38">
        <v>0</v>
      </c>
      <c r="G69" s="38">
        <v>0</v>
      </c>
      <c r="H69" s="39">
        <f t="shared" si="16"/>
        <v>0</v>
      </c>
      <c r="I69" s="39">
        <f t="shared" si="17"/>
        <v>0</v>
      </c>
      <c r="J69" s="39">
        <v>0</v>
      </c>
      <c r="K69" s="39">
        <f t="shared" si="18"/>
        <v>0</v>
      </c>
      <c r="L69" s="39">
        <f t="shared" si="18"/>
        <v>0</v>
      </c>
      <c r="M69" s="39">
        <f t="shared" si="18"/>
        <v>0</v>
      </c>
    </row>
    <row r="70" spans="1:13" s="2" customFormat="1" ht="31.8" thickBot="1" x14ac:dyDescent="0.35">
      <c r="A70" s="59" t="s">
        <v>33</v>
      </c>
      <c r="B70" s="1"/>
      <c r="C70" s="1">
        <v>800</v>
      </c>
      <c r="D70" s="12"/>
      <c r="E70" s="39">
        <f t="shared" si="5"/>
        <v>72927</v>
      </c>
      <c r="F70" s="38">
        <f>F71</f>
        <v>72927</v>
      </c>
      <c r="G70" s="38">
        <f t="shared" ref="G70:M70" si="19">G71</f>
        <v>0</v>
      </c>
      <c r="H70" s="38">
        <f t="shared" si="19"/>
        <v>0</v>
      </c>
      <c r="I70" s="38">
        <f t="shared" si="19"/>
        <v>0</v>
      </c>
      <c r="J70" s="38">
        <v>0</v>
      </c>
      <c r="K70" s="38">
        <f t="shared" si="19"/>
        <v>0</v>
      </c>
      <c r="L70" s="38">
        <f t="shared" si="19"/>
        <v>0</v>
      </c>
      <c r="M70" s="38">
        <f t="shared" si="19"/>
        <v>0</v>
      </c>
    </row>
    <row r="71" spans="1:13" s="2" customFormat="1" ht="31.8" thickBot="1" x14ac:dyDescent="0.35">
      <c r="A71" s="59" t="s">
        <v>34</v>
      </c>
      <c r="B71" s="1">
        <v>240</v>
      </c>
      <c r="C71" s="1">
        <v>850</v>
      </c>
      <c r="D71" s="12"/>
      <c r="E71" s="39">
        <f t="shared" si="5"/>
        <v>72927</v>
      </c>
      <c r="F71" s="38">
        <f>F72+F76+F77+F78+F75</f>
        <v>72927</v>
      </c>
      <c r="G71" s="38">
        <f t="shared" ref="G71:K71" si="20">G72+G76+G77+G78</f>
        <v>0</v>
      </c>
      <c r="H71" s="38">
        <f t="shared" si="20"/>
        <v>0</v>
      </c>
      <c r="I71" s="38">
        <f t="shared" si="20"/>
        <v>0</v>
      </c>
      <c r="J71" s="38">
        <v>0</v>
      </c>
      <c r="K71" s="38">
        <f t="shared" si="20"/>
        <v>0</v>
      </c>
      <c r="L71" s="38">
        <f t="shared" ref="L71:M71" si="21">L72+L76+L77+L78</f>
        <v>0</v>
      </c>
      <c r="M71" s="38">
        <f t="shared" si="21"/>
        <v>0</v>
      </c>
    </row>
    <row r="72" spans="1:13" s="2" customFormat="1" ht="36.75" customHeight="1" thickBot="1" x14ac:dyDescent="0.35">
      <c r="A72" s="147" t="s">
        <v>35</v>
      </c>
      <c r="B72" s="147"/>
      <c r="C72" s="147">
        <v>851</v>
      </c>
      <c r="D72" s="12" t="s">
        <v>36</v>
      </c>
      <c r="E72" s="39">
        <f t="shared" si="5"/>
        <v>69827</v>
      </c>
      <c r="F72" s="38">
        <f>F73+F74</f>
        <v>69827</v>
      </c>
      <c r="G72" s="38">
        <v>0</v>
      </c>
      <c r="H72" s="38">
        <v>0</v>
      </c>
      <c r="I72" s="38">
        <v>0</v>
      </c>
      <c r="J72" s="38">
        <v>0</v>
      </c>
      <c r="K72" s="38">
        <v>0</v>
      </c>
      <c r="L72" s="38">
        <v>0</v>
      </c>
      <c r="M72" s="38">
        <v>0</v>
      </c>
    </row>
    <row r="73" spans="1:13" s="2" customFormat="1" ht="16.2" thickBot="1" x14ac:dyDescent="0.35">
      <c r="A73" s="149"/>
      <c r="B73" s="149"/>
      <c r="C73" s="149"/>
      <c r="D73" s="12" t="s">
        <v>37</v>
      </c>
      <c r="E73" s="39">
        <f t="shared" si="5"/>
        <v>10202</v>
      </c>
      <c r="F73" s="38">
        <v>10202</v>
      </c>
      <c r="G73" s="38">
        <v>0</v>
      </c>
      <c r="H73" s="38">
        <v>0</v>
      </c>
      <c r="I73" s="38">
        <v>0</v>
      </c>
      <c r="J73" s="38">
        <v>0</v>
      </c>
      <c r="K73" s="38">
        <v>0</v>
      </c>
      <c r="L73" s="38">
        <v>0</v>
      </c>
      <c r="M73" s="38">
        <v>0</v>
      </c>
    </row>
    <row r="74" spans="1:13" s="2" customFormat="1" ht="16.2" thickBot="1" x14ac:dyDescent="0.35">
      <c r="A74" s="148"/>
      <c r="B74" s="148"/>
      <c r="C74" s="148"/>
      <c r="D74" s="12" t="s">
        <v>38</v>
      </c>
      <c r="E74" s="39">
        <f t="shared" si="5"/>
        <v>59625</v>
      </c>
      <c r="F74" s="38">
        <v>59625</v>
      </c>
      <c r="G74" s="38">
        <v>0</v>
      </c>
      <c r="H74" s="38">
        <v>0</v>
      </c>
      <c r="I74" s="38">
        <v>0</v>
      </c>
      <c r="J74" s="38">
        <v>0</v>
      </c>
      <c r="K74" s="38">
        <v>0</v>
      </c>
      <c r="L74" s="38">
        <v>0</v>
      </c>
      <c r="M74" s="38">
        <v>0</v>
      </c>
    </row>
    <row r="75" spans="1:13" s="2" customFormat="1" ht="16.5" customHeight="1" thickBot="1" x14ac:dyDescent="0.35">
      <c r="A75" s="141" t="s">
        <v>39</v>
      </c>
      <c r="B75" s="143"/>
      <c r="C75" s="145">
        <v>852</v>
      </c>
      <c r="D75" s="12" t="s">
        <v>40</v>
      </c>
      <c r="E75" s="39">
        <f t="shared" si="5"/>
        <v>3100</v>
      </c>
      <c r="F75" s="38">
        <v>3100</v>
      </c>
      <c r="G75" s="38">
        <v>0</v>
      </c>
      <c r="H75" s="38">
        <v>0</v>
      </c>
      <c r="I75" s="38">
        <v>0</v>
      </c>
      <c r="J75" s="38">
        <v>0</v>
      </c>
      <c r="K75" s="38">
        <v>0</v>
      </c>
      <c r="L75" s="38">
        <v>0</v>
      </c>
      <c r="M75" s="38">
        <v>0</v>
      </c>
    </row>
    <row r="76" spans="1:13" s="2" customFormat="1" ht="16.2" thickBot="1" x14ac:dyDescent="0.35">
      <c r="A76" s="142"/>
      <c r="B76" s="144"/>
      <c r="C76" s="146"/>
      <c r="D76" s="12" t="s">
        <v>43</v>
      </c>
      <c r="E76" s="39">
        <f t="shared" si="5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  <c r="K76" s="38">
        <v>0</v>
      </c>
      <c r="L76" s="38">
        <v>0</v>
      </c>
      <c r="M76" s="38">
        <v>0</v>
      </c>
    </row>
    <row r="77" spans="1:13" s="2" customFormat="1" ht="21" customHeight="1" thickBot="1" x14ac:dyDescent="0.35">
      <c r="A77" s="147" t="s">
        <v>41</v>
      </c>
      <c r="B77" s="147"/>
      <c r="C77" s="147">
        <v>853</v>
      </c>
      <c r="D77" s="12" t="s">
        <v>42</v>
      </c>
      <c r="E77" s="39">
        <f t="shared" si="5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  <c r="K77" s="38">
        <v>0</v>
      </c>
      <c r="L77" s="38">
        <v>0</v>
      </c>
      <c r="M77" s="38">
        <v>0</v>
      </c>
    </row>
    <row r="78" spans="1:13" s="2" customFormat="1" ht="26.25" customHeight="1" thickBot="1" x14ac:dyDescent="0.35">
      <c r="A78" s="148"/>
      <c r="B78" s="148"/>
      <c r="C78" s="148"/>
      <c r="D78" s="12" t="s">
        <v>43</v>
      </c>
      <c r="E78" s="39">
        <f t="shared" si="5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  <c r="K78" s="38">
        <v>0</v>
      </c>
      <c r="L78" s="38">
        <v>0</v>
      </c>
      <c r="M78" s="38">
        <v>0</v>
      </c>
    </row>
    <row r="79" spans="1:13" s="2" customFormat="1" ht="16.2" thickBot="1" x14ac:dyDescent="0.35">
      <c r="A79" s="59"/>
      <c r="B79" s="1"/>
      <c r="C79" s="1"/>
      <c r="D79" s="12"/>
      <c r="E79" s="39">
        <f t="shared" ref="E79:E81" si="22">F79+G79+I79+H79+K79</f>
        <v>0</v>
      </c>
      <c r="F79" s="38">
        <v>0</v>
      </c>
      <c r="G79" s="38"/>
      <c r="H79" s="38"/>
      <c r="I79" s="38"/>
      <c r="J79" s="38"/>
      <c r="K79" s="38"/>
      <c r="L79" s="38"/>
      <c r="M79" s="38"/>
    </row>
    <row r="80" spans="1:13" s="2" customFormat="1" ht="31.8" thickBot="1" x14ac:dyDescent="0.35">
      <c r="A80" s="59" t="s">
        <v>44</v>
      </c>
      <c r="B80" s="1">
        <v>500</v>
      </c>
      <c r="C80" s="1"/>
      <c r="D80" s="12"/>
      <c r="E80" s="39">
        <f>F80+G80+I80+H80+K80+L80</f>
        <v>420175.01</v>
      </c>
      <c r="F80" s="38">
        <v>149872.59</v>
      </c>
      <c r="G80" s="38">
        <v>0</v>
      </c>
      <c r="H80" s="38">
        <v>12864.4</v>
      </c>
      <c r="I80" s="38">
        <v>0</v>
      </c>
      <c r="J80" s="38">
        <v>0</v>
      </c>
      <c r="K80" s="38">
        <v>0</v>
      </c>
      <c r="L80" s="38">
        <v>257438.02</v>
      </c>
      <c r="M80" s="38">
        <v>0</v>
      </c>
    </row>
    <row r="81" spans="1:13" s="2" customFormat="1" ht="31.8" thickBot="1" x14ac:dyDescent="0.35">
      <c r="A81" s="59" t="s">
        <v>45</v>
      </c>
      <c r="B81" s="1">
        <v>600</v>
      </c>
      <c r="C81" s="1"/>
      <c r="D81" s="12"/>
      <c r="E81" s="39">
        <f t="shared" si="22"/>
        <v>0</v>
      </c>
      <c r="F81" s="38"/>
      <c r="G81" s="38"/>
      <c r="H81" s="38"/>
      <c r="I81" s="38"/>
      <c r="J81" s="38"/>
      <c r="K81" s="38"/>
      <c r="L81" s="38"/>
      <c r="M81" s="38"/>
    </row>
  </sheetData>
  <mergeCells count="56">
    <mergeCell ref="G27:G29"/>
    <mergeCell ref="M5:M6"/>
    <mergeCell ref="M27:M29"/>
    <mergeCell ref="E3:M3"/>
    <mergeCell ref="F4:M4"/>
    <mergeCell ref="L5:L6"/>
    <mergeCell ref="L27:L29"/>
    <mergeCell ref="K27:K29"/>
    <mergeCell ref="J27:J29"/>
    <mergeCell ref="H5:H6"/>
    <mergeCell ref="I5:I6"/>
    <mergeCell ref="K5:K6"/>
    <mergeCell ref="J5:J6"/>
    <mergeCell ref="H27:H29"/>
    <mergeCell ref="I27:I29"/>
    <mergeCell ref="G5:G6"/>
    <mergeCell ref="E4:E6"/>
    <mergeCell ref="F5:F6"/>
    <mergeCell ref="F27:F29"/>
    <mergeCell ref="A37:A60"/>
    <mergeCell ref="B37:B60"/>
    <mergeCell ref="C37:C60"/>
    <mergeCell ref="A26:A36"/>
    <mergeCell ref="B26:B36"/>
    <mergeCell ref="C26:C36"/>
    <mergeCell ref="B75:B76"/>
    <mergeCell ref="C75:C76"/>
    <mergeCell ref="B13:B18"/>
    <mergeCell ref="C13:C18"/>
    <mergeCell ref="B3:B6"/>
    <mergeCell ref="C3:C6"/>
    <mergeCell ref="B11:B12"/>
    <mergeCell ref="C11:C12"/>
    <mergeCell ref="B22:B23"/>
    <mergeCell ref="C22:C23"/>
    <mergeCell ref="B19:B21"/>
    <mergeCell ref="C19:C21"/>
    <mergeCell ref="B72:B74"/>
    <mergeCell ref="B67:B69"/>
    <mergeCell ref="C67:C69"/>
    <mergeCell ref="A77:A78"/>
    <mergeCell ref="B77:B78"/>
    <mergeCell ref="C77:C78"/>
    <mergeCell ref="A75:A76"/>
    <mergeCell ref="D3:D6"/>
    <mergeCell ref="A13:A18"/>
    <mergeCell ref="A3:A6"/>
    <mergeCell ref="A11:A12"/>
    <mergeCell ref="A19:A21"/>
    <mergeCell ref="A22:A23"/>
    <mergeCell ref="A61:A64"/>
    <mergeCell ref="A72:A74"/>
    <mergeCell ref="C72:C74"/>
    <mergeCell ref="B61:B64"/>
    <mergeCell ref="C61:C64"/>
    <mergeCell ref="A67:A69"/>
  </mergeCells>
  <pageMargins left="0.23622047244094491" right="0.23622047244094491" top="0.74803149606299213" bottom="0.74803149606299213" header="0.31496062992125984" footer="0.31496062992125984"/>
  <pageSetup paperSize="9" scale="68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O84"/>
  <sheetViews>
    <sheetView topLeftCell="A73" zoomScale="90" zoomScaleNormal="90" workbookViewId="0">
      <selection activeCell="F83" sqref="F83"/>
    </sheetView>
  </sheetViews>
  <sheetFormatPr defaultColWidth="9.109375" defaultRowHeight="15.6" x14ac:dyDescent="0.3"/>
  <cols>
    <col min="1" max="1" width="30.6640625" style="2" customWidth="1"/>
    <col min="2" max="2" width="13.6640625" style="2" customWidth="1"/>
    <col min="3" max="3" width="14" style="2" customWidth="1"/>
    <col min="4" max="4" width="11.6640625" style="2" customWidth="1"/>
    <col min="5" max="5" width="14" style="2" customWidth="1"/>
    <col min="6" max="6" width="18" style="2" customWidth="1"/>
    <col min="7" max="7" width="18.109375" style="2" customWidth="1"/>
    <col min="8" max="8" width="20.33203125" style="2" customWidth="1"/>
    <col min="9" max="9" width="7.109375" style="2" customWidth="1"/>
    <col min="10" max="10" width="6" style="2" customWidth="1"/>
    <col min="11" max="15" width="9.109375" style="2"/>
    <col min="16" max="16384" width="9.109375" style="6"/>
  </cols>
  <sheetData>
    <row r="1" spans="1:10" s="2" customFormat="1" x14ac:dyDescent="0.3">
      <c r="H1" s="176" t="s">
        <v>49</v>
      </c>
      <c r="I1" s="176"/>
      <c r="J1" s="176"/>
    </row>
    <row r="2" spans="1:10" s="2" customFormat="1" ht="16.2" thickBot="1" x14ac:dyDescent="0.35">
      <c r="A2" s="11"/>
      <c r="H2" s="177"/>
      <c r="I2" s="177"/>
      <c r="J2" s="177"/>
    </row>
    <row r="3" spans="1:10" s="2" customFormat="1" ht="49.5" customHeight="1" thickBot="1" x14ac:dyDescent="0.35">
      <c r="A3" s="156" t="s">
        <v>0</v>
      </c>
      <c r="B3" s="156" t="s">
        <v>1</v>
      </c>
      <c r="C3" s="156" t="s">
        <v>2</v>
      </c>
      <c r="D3" s="156" t="s">
        <v>3</v>
      </c>
      <c r="E3" s="178" t="s">
        <v>50</v>
      </c>
      <c r="F3" s="179"/>
      <c r="G3" s="179"/>
      <c r="H3" s="179"/>
      <c r="I3" s="179"/>
      <c r="J3" s="180"/>
    </row>
    <row r="4" spans="1:10" s="2" customFormat="1" ht="16.2" thickBot="1" x14ac:dyDescent="0.35">
      <c r="A4" s="162"/>
      <c r="B4" s="162"/>
      <c r="C4" s="162"/>
      <c r="D4" s="162"/>
      <c r="E4" s="156" t="s">
        <v>5</v>
      </c>
      <c r="F4" s="163" t="s">
        <v>48</v>
      </c>
      <c r="G4" s="164"/>
      <c r="H4" s="164"/>
      <c r="I4" s="164"/>
      <c r="J4" s="165"/>
    </row>
    <row r="5" spans="1:10" s="2" customFormat="1" x14ac:dyDescent="0.3">
      <c r="A5" s="162"/>
      <c r="B5" s="162"/>
      <c r="C5" s="162"/>
      <c r="D5" s="162"/>
      <c r="E5" s="162"/>
      <c r="F5" s="181" t="s">
        <v>200</v>
      </c>
      <c r="G5" s="156"/>
      <c r="H5" s="156"/>
      <c r="I5" s="172"/>
      <c r="J5" s="175"/>
    </row>
    <row r="6" spans="1:10" s="2" customFormat="1" ht="89.25" customHeight="1" thickBot="1" x14ac:dyDescent="0.35">
      <c r="A6" s="157"/>
      <c r="B6" s="157"/>
      <c r="C6" s="157"/>
      <c r="D6" s="157"/>
      <c r="E6" s="157"/>
      <c r="F6" s="182"/>
      <c r="G6" s="157"/>
      <c r="H6" s="157"/>
      <c r="I6" s="169"/>
      <c r="J6" s="171"/>
    </row>
    <row r="7" spans="1:10" s="2" customFormat="1" ht="16.2" thickBot="1" x14ac:dyDescent="0.35">
      <c r="A7" s="58">
        <v>1</v>
      </c>
      <c r="B7" s="60">
        <v>2</v>
      </c>
      <c r="C7" s="60">
        <v>3</v>
      </c>
      <c r="D7" s="60">
        <v>4</v>
      </c>
      <c r="E7" s="60">
        <v>5</v>
      </c>
      <c r="F7" s="60">
        <v>6</v>
      </c>
      <c r="G7" s="60">
        <v>7</v>
      </c>
      <c r="H7" s="60">
        <v>8</v>
      </c>
      <c r="I7" s="60">
        <v>9</v>
      </c>
      <c r="J7" s="60">
        <v>10</v>
      </c>
    </row>
    <row r="8" spans="1:10" s="2" customFormat="1" ht="27" customHeight="1" thickBot="1" x14ac:dyDescent="0.35">
      <c r="A8" s="59" t="s">
        <v>12</v>
      </c>
      <c r="B8" s="1">
        <v>200</v>
      </c>
      <c r="C8" s="1"/>
      <c r="D8" s="1"/>
      <c r="E8" s="39">
        <f>E9+E24+E64+E69</f>
        <v>0</v>
      </c>
      <c r="F8" s="96">
        <f t="shared" ref="F8:J8" si="0">F9+F24+F64+F69</f>
        <v>0</v>
      </c>
      <c r="G8" s="39">
        <f>G9+G24+G64+G69</f>
        <v>0</v>
      </c>
      <c r="H8" s="39">
        <f t="shared" si="0"/>
        <v>0</v>
      </c>
      <c r="I8" s="39">
        <f t="shared" si="0"/>
        <v>0</v>
      </c>
      <c r="J8" s="39">
        <f t="shared" si="0"/>
        <v>0</v>
      </c>
    </row>
    <row r="9" spans="1:10" s="2" customFormat="1" ht="141" thickBot="1" x14ac:dyDescent="0.35">
      <c r="A9" s="59" t="s">
        <v>13</v>
      </c>
      <c r="B9" s="1">
        <v>210</v>
      </c>
      <c r="C9" s="1">
        <v>100</v>
      </c>
      <c r="D9" s="1"/>
      <c r="E9" s="39">
        <f>E10</f>
        <v>0</v>
      </c>
      <c r="F9" s="38">
        <f t="shared" ref="F9:J9" si="1">F10</f>
        <v>0</v>
      </c>
      <c r="G9" s="38">
        <f t="shared" si="1"/>
        <v>0</v>
      </c>
      <c r="H9" s="38">
        <f t="shared" si="1"/>
        <v>0</v>
      </c>
      <c r="I9" s="38">
        <f t="shared" si="1"/>
        <v>0</v>
      </c>
      <c r="J9" s="38">
        <f t="shared" si="1"/>
        <v>0</v>
      </c>
    </row>
    <row r="10" spans="1:10" s="2" customFormat="1" ht="47.4" thickBot="1" x14ac:dyDescent="0.35">
      <c r="A10" s="59" t="s">
        <v>14</v>
      </c>
      <c r="B10" s="1">
        <v>210</v>
      </c>
      <c r="C10" s="1">
        <v>110</v>
      </c>
      <c r="D10" s="1"/>
      <c r="E10" s="39">
        <f>E11+E12+E13+E14+E15+E16+E17+E19+E18+E20+E21+E22+E23</f>
        <v>0</v>
      </c>
      <c r="F10" s="38">
        <f t="shared" ref="F10:J10" si="2">F11+F12+F13+F14+F15+F16+F17+F19+F18+F20+F21+F22+F23</f>
        <v>0</v>
      </c>
      <c r="G10" s="38">
        <f>G11+G12+G13+G14+G15+G16+G17+G19+G18+G20+G21+G22+G23</f>
        <v>0</v>
      </c>
      <c r="H10" s="38">
        <f t="shared" si="2"/>
        <v>0</v>
      </c>
      <c r="I10" s="38">
        <f t="shared" si="2"/>
        <v>0</v>
      </c>
      <c r="J10" s="38">
        <f t="shared" si="2"/>
        <v>0</v>
      </c>
    </row>
    <row r="11" spans="1:10" s="2" customFormat="1" ht="30.75" customHeight="1" thickBot="1" x14ac:dyDescent="0.35">
      <c r="A11" s="147" t="s">
        <v>15</v>
      </c>
      <c r="B11" s="147">
        <v>211</v>
      </c>
      <c r="C11" s="147">
        <v>111</v>
      </c>
      <c r="D11" s="1">
        <v>211</v>
      </c>
      <c r="E11" s="39">
        <f>F11+G11+H11+I11+J11</f>
        <v>0</v>
      </c>
      <c r="F11" s="38">
        <v>0</v>
      </c>
      <c r="G11" s="38">
        <v>0</v>
      </c>
      <c r="H11" s="38">
        <v>0</v>
      </c>
      <c r="I11" s="38">
        <v>0</v>
      </c>
      <c r="J11" s="38">
        <v>0</v>
      </c>
    </row>
    <row r="12" spans="1:10" s="2" customFormat="1" ht="16.2" thickBot="1" x14ac:dyDescent="0.35">
      <c r="A12" s="148"/>
      <c r="B12" s="148"/>
      <c r="C12" s="148"/>
      <c r="D12" s="1">
        <v>266</v>
      </c>
      <c r="E12" s="39">
        <f t="shared" ref="E12:E25" si="3">F12+G12+H12+I12+J12</f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spans="1:10" s="2" customFormat="1" ht="21.75" customHeight="1" thickBot="1" x14ac:dyDescent="0.35">
      <c r="A13" s="147" t="s">
        <v>16</v>
      </c>
      <c r="B13" s="147">
        <v>212</v>
      </c>
      <c r="C13" s="147">
        <v>112</v>
      </c>
      <c r="D13" s="1">
        <v>212</v>
      </c>
      <c r="E13" s="39">
        <f t="shared" si="3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spans="1:10" s="2" customFormat="1" ht="16.2" thickBot="1" x14ac:dyDescent="0.35">
      <c r="A14" s="149"/>
      <c r="B14" s="149"/>
      <c r="C14" s="149"/>
      <c r="D14" s="1">
        <v>214</v>
      </c>
      <c r="E14" s="39">
        <f t="shared" si="3"/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spans="1:10" s="2" customFormat="1" ht="16.2" thickBot="1" x14ac:dyDescent="0.35">
      <c r="A15" s="149"/>
      <c r="B15" s="149"/>
      <c r="C15" s="149"/>
      <c r="D15" s="1">
        <v>222</v>
      </c>
      <c r="E15" s="39">
        <f t="shared" si="3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  <row r="16" spans="1:10" s="2" customFormat="1" ht="16.2" thickBot="1" x14ac:dyDescent="0.35">
      <c r="A16" s="149"/>
      <c r="B16" s="149"/>
      <c r="C16" s="149"/>
      <c r="D16" s="1">
        <v>226</v>
      </c>
      <c r="E16" s="39">
        <f t="shared" si="3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0" s="2" customFormat="1" ht="16.2" thickBot="1" x14ac:dyDescent="0.35">
      <c r="A17" s="149"/>
      <c r="B17" s="149"/>
      <c r="C17" s="149"/>
      <c r="D17" s="1">
        <v>266</v>
      </c>
      <c r="E17" s="39">
        <f t="shared" si="3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</row>
    <row r="18" spans="1:10" s="2" customFormat="1" ht="16.2" thickBot="1" x14ac:dyDescent="0.35">
      <c r="A18" s="148"/>
      <c r="B18" s="148"/>
      <c r="C18" s="148"/>
      <c r="D18" s="1">
        <v>267</v>
      </c>
      <c r="E18" s="39">
        <f t="shared" si="3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</row>
    <row r="19" spans="1:10" s="2" customFormat="1" ht="74.25" customHeight="1" thickBot="1" x14ac:dyDescent="0.35">
      <c r="A19" s="147" t="s">
        <v>17</v>
      </c>
      <c r="B19" s="145">
        <v>213</v>
      </c>
      <c r="C19" s="145">
        <v>119</v>
      </c>
      <c r="D19" s="1">
        <v>213</v>
      </c>
      <c r="E19" s="39">
        <f t="shared" si="3"/>
        <v>0</v>
      </c>
      <c r="F19" s="38">
        <v>0</v>
      </c>
      <c r="G19" s="38">
        <v>0</v>
      </c>
      <c r="H19" s="38">
        <v>0</v>
      </c>
      <c r="I19" s="38">
        <v>0</v>
      </c>
      <c r="J19" s="38">
        <v>0</v>
      </c>
    </row>
    <row r="20" spans="1:10" s="2" customFormat="1" ht="30" customHeight="1" thickBot="1" x14ac:dyDescent="0.35">
      <c r="A20" s="149"/>
      <c r="B20" s="161"/>
      <c r="C20" s="161"/>
      <c r="D20" s="1">
        <v>266</v>
      </c>
      <c r="E20" s="39">
        <f t="shared" si="3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</row>
    <row r="21" spans="1:10" s="2" customFormat="1" ht="41.25" customHeight="1" thickBot="1" x14ac:dyDescent="0.35">
      <c r="A21" s="148"/>
      <c r="B21" s="146"/>
      <c r="C21" s="146"/>
      <c r="D21" s="1">
        <v>267</v>
      </c>
      <c r="E21" s="39">
        <f t="shared" si="3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</row>
    <row r="22" spans="1:10" s="2" customFormat="1" ht="56.25" customHeight="1" thickBot="1" x14ac:dyDescent="0.35">
      <c r="A22" s="147" t="s">
        <v>16</v>
      </c>
      <c r="B22" s="147">
        <v>214</v>
      </c>
      <c r="C22" s="147">
        <v>113</v>
      </c>
      <c r="D22" s="1">
        <v>266</v>
      </c>
      <c r="E22" s="39">
        <f t="shared" si="3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</row>
    <row r="23" spans="1:10" s="2" customFormat="1" ht="28.5" customHeight="1" thickBot="1" x14ac:dyDescent="0.35">
      <c r="A23" s="148"/>
      <c r="B23" s="148"/>
      <c r="C23" s="148"/>
      <c r="D23" s="1">
        <v>296</v>
      </c>
      <c r="E23" s="39">
        <f t="shared" si="3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 s="2" customFormat="1" ht="63" thickBot="1" x14ac:dyDescent="0.35">
      <c r="A24" s="59" t="s">
        <v>18</v>
      </c>
      <c r="B24" s="1">
        <v>220</v>
      </c>
      <c r="C24" s="1">
        <v>200</v>
      </c>
      <c r="D24" s="1"/>
      <c r="E24" s="39">
        <f t="shared" si="3"/>
        <v>0</v>
      </c>
      <c r="F24" s="38">
        <f t="shared" ref="F24:J24" si="4">F25</f>
        <v>0</v>
      </c>
      <c r="G24" s="38">
        <f t="shared" si="4"/>
        <v>0</v>
      </c>
      <c r="H24" s="38">
        <f t="shared" si="4"/>
        <v>0</v>
      </c>
      <c r="I24" s="38">
        <f t="shared" si="4"/>
        <v>0</v>
      </c>
      <c r="J24" s="38">
        <f t="shared" si="4"/>
        <v>0</v>
      </c>
    </row>
    <row r="25" spans="1:10" s="2" customFormat="1" ht="63" thickBot="1" x14ac:dyDescent="0.35">
      <c r="A25" s="59" t="s">
        <v>19</v>
      </c>
      <c r="B25" s="1">
        <v>220</v>
      </c>
      <c r="C25" s="1">
        <v>240</v>
      </c>
      <c r="D25" s="1"/>
      <c r="E25" s="39">
        <f t="shared" si="3"/>
        <v>0</v>
      </c>
      <c r="F25" s="38">
        <f>F37+F38+F39+F40+F41+F42+F43+F44+F45+F46+F47+F48+F49+F50+F51+F52+F56+F57+F58+F59+F60+F61+F62+F63+F53+F54+F55</f>
        <v>0</v>
      </c>
      <c r="G25" s="38">
        <f t="shared" ref="G25:I25" si="5">G37+G38+G39+G40+G41+G42+G43+G44+G45+G46+G47+G48+G49+G50+G51+G52+G56+G57+G58+G59+G60+G61+G62+G63+G53+G54+G55</f>
        <v>0</v>
      </c>
      <c r="H25" s="38">
        <f t="shared" si="5"/>
        <v>0</v>
      </c>
      <c r="I25" s="38">
        <f t="shared" si="5"/>
        <v>0</v>
      </c>
      <c r="J25" s="38">
        <f t="shared" ref="J25" si="6">J37+J38+J39+J40+J41+J42+J43+J44+J45+J46+J47+J48+J49+J50+J51+J52+J56+J57+J58+J59+J60+J61+J62+J63</f>
        <v>0</v>
      </c>
    </row>
    <row r="26" spans="1:10" s="2" customFormat="1" ht="27.75" customHeight="1" thickBot="1" x14ac:dyDescent="0.35">
      <c r="A26" s="147" t="s">
        <v>20</v>
      </c>
      <c r="B26" s="147">
        <v>221</v>
      </c>
      <c r="C26" s="147">
        <v>243</v>
      </c>
      <c r="D26" s="1">
        <v>222</v>
      </c>
      <c r="E26" s="39"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</row>
    <row r="27" spans="1:10" s="2" customFormat="1" x14ac:dyDescent="0.3">
      <c r="A27" s="149"/>
      <c r="B27" s="149"/>
      <c r="C27" s="149"/>
      <c r="D27" s="9">
        <v>224</v>
      </c>
      <c r="E27" s="183"/>
      <c r="F27" s="153"/>
      <c r="G27" s="153"/>
      <c r="H27" s="153"/>
      <c r="I27" s="153"/>
      <c r="J27" s="153"/>
    </row>
    <row r="28" spans="1:10" s="2" customFormat="1" x14ac:dyDescent="0.3">
      <c r="A28" s="149"/>
      <c r="B28" s="149"/>
      <c r="C28" s="149"/>
      <c r="D28" s="9">
        <v>225</v>
      </c>
      <c r="E28" s="184"/>
      <c r="F28" s="154"/>
      <c r="G28" s="154"/>
      <c r="H28" s="154"/>
      <c r="I28" s="154"/>
      <c r="J28" s="154"/>
    </row>
    <row r="29" spans="1:10" s="2" customFormat="1" ht="16.2" thickBot="1" x14ac:dyDescent="0.35">
      <c r="A29" s="149"/>
      <c r="B29" s="149"/>
      <c r="C29" s="149"/>
      <c r="D29" s="1"/>
      <c r="E29" s="185"/>
      <c r="F29" s="155"/>
      <c r="G29" s="155"/>
      <c r="H29" s="155"/>
      <c r="I29" s="155"/>
      <c r="J29" s="155"/>
    </row>
    <row r="30" spans="1:10" s="2" customFormat="1" ht="16.2" thickBot="1" x14ac:dyDescent="0.35">
      <c r="A30" s="149"/>
      <c r="B30" s="149"/>
      <c r="C30" s="149"/>
      <c r="D30" s="1">
        <v>226</v>
      </c>
      <c r="E30" s="39">
        <f>F30+G30+H30+I30+J30</f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</row>
    <row r="31" spans="1:10" s="2" customFormat="1" ht="16.2" thickBot="1" x14ac:dyDescent="0.35">
      <c r="A31" s="149"/>
      <c r="B31" s="149"/>
      <c r="C31" s="149"/>
      <c r="D31" s="1">
        <v>228</v>
      </c>
      <c r="E31" s="39">
        <f t="shared" ref="E31:E63" si="7">F31+G31+H31+I31+J31</f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</row>
    <row r="32" spans="1:10" s="2" customFormat="1" ht="16.2" thickBot="1" x14ac:dyDescent="0.35">
      <c r="A32" s="149"/>
      <c r="B32" s="149"/>
      <c r="C32" s="149"/>
      <c r="D32" s="1">
        <v>310</v>
      </c>
      <c r="E32" s="39">
        <f t="shared" si="7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</row>
    <row r="33" spans="1:10" s="2" customFormat="1" ht="16.2" thickBot="1" x14ac:dyDescent="0.35">
      <c r="A33" s="149"/>
      <c r="B33" s="149"/>
      <c r="C33" s="149"/>
      <c r="D33" s="1">
        <v>344</v>
      </c>
      <c r="E33" s="39">
        <f t="shared" si="7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</row>
    <row r="34" spans="1:10" s="2" customFormat="1" ht="16.2" thickBot="1" x14ac:dyDescent="0.35">
      <c r="A34" s="149"/>
      <c r="B34" s="149"/>
      <c r="C34" s="149"/>
      <c r="D34" s="1">
        <v>346</v>
      </c>
      <c r="E34" s="39">
        <f t="shared" si="7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</row>
    <row r="35" spans="1:10" s="2" customFormat="1" ht="16.2" thickBot="1" x14ac:dyDescent="0.35">
      <c r="A35" s="149"/>
      <c r="B35" s="149"/>
      <c r="C35" s="149"/>
      <c r="D35" s="1">
        <v>352</v>
      </c>
      <c r="E35" s="39">
        <f t="shared" si="7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</row>
    <row r="36" spans="1:10" s="2" customFormat="1" ht="16.2" thickBot="1" x14ac:dyDescent="0.35">
      <c r="A36" s="148"/>
      <c r="B36" s="148"/>
      <c r="C36" s="148"/>
      <c r="D36" s="1">
        <v>353</v>
      </c>
      <c r="E36" s="39">
        <f t="shared" si="7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</row>
    <row r="37" spans="1:10" s="2" customFormat="1" ht="16.5" customHeight="1" thickBot="1" x14ac:dyDescent="0.35">
      <c r="A37" s="147" t="s">
        <v>21</v>
      </c>
      <c r="B37" s="147">
        <v>222</v>
      </c>
      <c r="C37" s="147">
        <v>244</v>
      </c>
      <c r="D37" s="1">
        <v>221</v>
      </c>
      <c r="E37" s="39">
        <f t="shared" si="7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</row>
    <row r="38" spans="1:10" s="2" customFormat="1" ht="16.2" thickBot="1" x14ac:dyDescent="0.35">
      <c r="A38" s="149"/>
      <c r="B38" s="149"/>
      <c r="C38" s="149"/>
      <c r="D38" s="1">
        <v>222</v>
      </c>
      <c r="E38" s="39">
        <f t="shared" si="7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</row>
    <row r="39" spans="1:10" s="2" customFormat="1" ht="16.2" thickBot="1" x14ac:dyDescent="0.35">
      <c r="A39" s="149"/>
      <c r="B39" s="149"/>
      <c r="C39" s="149"/>
      <c r="D39" s="12" t="s">
        <v>22</v>
      </c>
      <c r="E39" s="39">
        <f t="shared" si="7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</row>
    <row r="40" spans="1:10" s="2" customFormat="1" ht="16.2" thickBot="1" x14ac:dyDescent="0.35">
      <c r="A40" s="149"/>
      <c r="B40" s="149"/>
      <c r="C40" s="149"/>
      <c r="D40" s="12" t="s">
        <v>23</v>
      </c>
      <c r="E40" s="39">
        <f t="shared" si="7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</row>
    <row r="41" spans="1:10" s="2" customFormat="1" ht="16.2" thickBot="1" x14ac:dyDescent="0.35">
      <c r="A41" s="149"/>
      <c r="B41" s="149"/>
      <c r="C41" s="149"/>
      <c r="D41" s="12" t="s">
        <v>24</v>
      </c>
      <c r="E41" s="39">
        <f t="shared" si="7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</row>
    <row r="42" spans="1:10" s="2" customFormat="1" ht="16.2" thickBot="1" x14ac:dyDescent="0.35">
      <c r="A42" s="149"/>
      <c r="B42" s="149"/>
      <c r="C42" s="149"/>
      <c r="D42" s="12" t="s">
        <v>25</v>
      </c>
      <c r="E42" s="39">
        <f t="shared" si="7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</row>
    <row r="43" spans="1:10" s="2" customFormat="1" ht="16.2" thickBot="1" x14ac:dyDescent="0.35">
      <c r="A43" s="149"/>
      <c r="B43" s="149"/>
      <c r="C43" s="149"/>
      <c r="D43" s="12" t="s">
        <v>26</v>
      </c>
      <c r="E43" s="39">
        <f t="shared" si="7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</row>
    <row r="44" spans="1:10" s="2" customFormat="1" ht="16.2" thickBot="1" x14ac:dyDescent="0.35">
      <c r="A44" s="149"/>
      <c r="B44" s="149"/>
      <c r="C44" s="149"/>
      <c r="D44" s="12" t="s">
        <v>27</v>
      </c>
      <c r="E44" s="39">
        <f t="shared" si="7"/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</row>
    <row r="45" spans="1:10" s="2" customFormat="1" ht="16.2" thickBot="1" x14ac:dyDescent="0.35">
      <c r="A45" s="149"/>
      <c r="B45" s="149"/>
      <c r="C45" s="149"/>
      <c r="D45" s="12" t="s">
        <v>28</v>
      </c>
      <c r="E45" s="39">
        <f t="shared" si="7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</row>
    <row r="46" spans="1:10" s="2" customFormat="1" ht="16.2" thickBot="1" x14ac:dyDescent="0.35">
      <c r="A46" s="149"/>
      <c r="B46" s="149"/>
      <c r="C46" s="149"/>
      <c r="D46" s="12">
        <v>224</v>
      </c>
      <c r="E46" s="39">
        <f t="shared" si="7"/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</row>
    <row r="47" spans="1:10" s="2" customFormat="1" ht="16.2" thickBot="1" x14ac:dyDescent="0.35">
      <c r="A47" s="149"/>
      <c r="B47" s="149"/>
      <c r="C47" s="149"/>
      <c r="D47" s="1">
        <v>225</v>
      </c>
      <c r="E47" s="39">
        <f t="shared" si="7"/>
        <v>0</v>
      </c>
      <c r="F47" s="97">
        <v>0</v>
      </c>
      <c r="G47" s="38">
        <v>0</v>
      </c>
      <c r="H47" s="38">
        <v>0</v>
      </c>
      <c r="I47" s="38">
        <v>0</v>
      </c>
      <c r="J47" s="38">
        <v>0</v>
      </c>
    </row>
    <row r="48" spans="1:10" s="2" customFormat="1" ht="16.2" thickBot="1" x14ac:dyDescent="0.35">
      <c r="A48" s="149"/>
      <c r="B48" s="149"/>
      <c r="C48" s="149"/>
      <c r="D48" s="1">
        <v>226</v>
      </c>
      <c r="E48" s="39">
        <f t="shared" si="7"/>
        <v>0</v>
      </c>
      <c r="F48" s="38">
        <v>0</v>
      </c>
      <c r="G48" s="38">
        <v>0</v>
      </c>
      <c r="H48" s="38">
        <v>0</v>
      </c>
      <c r="I48" s="38">
        <v>0</v>
      </c>
      <c r="J48" s="38">
        <v>0</v>
      </c>
    </row>
    <row r="49" spans="1:10" s="2" customFormat="1" ht="16.2" thickBot="1" x14ac:dyDescent="0.35">
      <c r="A49" s="149"/>
      <c r="B49" s="149"/>
      <c r="C49" s="149"/>
      <c r="D49" s="1">
        <v>227</v>
      </c>
      <c r="E49" s="39">
        <f t="shared" si="7"/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</row>
    <row r="50" spans="1:10" s="2" customFormat="1" ht="16.2" thickBot="1" x14ac:dyDescent="0.35">
      <c r="A50" s="149"/>
      <c r="B50" s="149"/>
      <c r="C50" s="149"/>
      <c r="D50" s="1">
        <v>228</v>
      </c>
      <c r="E50" s="39">
        <f t="shared" si="7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</row>
    <row r="51" spans="1:10" s="2" customFormat="1" ht="16.2" thickBot="1" x14ac:dyDescent="0.35">
      <c r="A51" s="149"/>
      <c r="B51" s="149"/>
      <c r="C51" s="149"/>
      <c r="D51" s="1">
        <v>229</v>
      </c>
      <c r="E51" s="39">
        <f t="shared" si="7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</row>
    <row r="52" spans="1:10" s="2" customFormat="1" ht="16.2" thickBot="1" x14ac:dyDescent="0.35">
      <c r="A52" s="149"/>
      <c r="B52" s="149"/>
      <c r="C52" s="149"/>
      <c r="D52" s="1">
        <v>310</v>
      </c>
      <c r="E52" s="39">
        <f t="shared" si="7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</row>
    <row r="53" spans="1:10" s="2" customFormat="1" ht="16.2" thickBot="1" x14ac:dyDescent="0.35">
      <c r="A53" s="149"/>
      <c r="B53" s="149"/>
      <c r="C53" s="149"/>
      <c r="D53" s="12" t="s">
        <v>179</v>
      </c>
      <c r="E53" s="39">
        <f t="shared" si="7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</row>
    <row r="54" spans="1:10" s="2" customFormat="1" ht="16.2" thickBot="1" x14ac:dyDescent="0.35">
      <c r="A54" s="149"/>
      <c r="B54" s="149"/>
      <c r="C54" s="149"/>
      <c r="D54" s="12" t="s">
        <v>180</v>
      </c>
      <c r="E54" s="39">
        <f t="shared" si="7"/>
        <v>0</v>
      </c>
      <c r="F54" s="97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 s="2" customFormat="1" ht="16.2" thickBot="1" x14ac:dyDescent="0.35">
      <c r="A55" s="149"/>
      <c r="B55" s="149"/>
      <c r="C55" s="149"/>
      <c r="D55" s="12" t="s">
        <v>181</v>
      </c>
      <c r="E55" s="39">
        <f t="shared" si="7"/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2" customFormat="1" ht="16.2" thickBot="1" x14ac:dyDescent="0.35">
      <c r="A56" s="149"/>
      <c r="B56" s="149"/>
      <c r="C56" s="149"/>
      <c r="D56" s="1">
        <v>341</v>
      </c>
      <c r="E56" s="39">
        <f t="shared" si="7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</row>
    <row r="57" spans="1:10" s="2" customFormat="1" ht="16.2" thickBot="1" x14ac:dyDescent="0.35">
      <c r="A57" s="149"/>
      <c r="B57" s="149"/>
      <c r="C57" s="149"/>
      <c r="D57" s="1">
        <v>342</v>
      </c>
      <c r="E57" s="39">
        <f t="shared" si="7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</row>
    <row r="58" spans="1:10" s="2" customFormat="1" ht="16.2" thickBot="1" x14ac:dyDescent="0.35">
      <c r="A58" s="149"/>
      <c r="B58" s="149"/>
      <c r="C58" s="149"/>
      <c r="D58" s="1">
        <v>343</v>
      </c>
      <c r="E58" s="39">
        <f t="shared" si="7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 s="2" customFormat="1" ht="16.2" thickBot="1" x14ac:dyDescent="0.35">
      <c r="A59" s="149"/>
      <c r="B59" s="149"/>
      <c r="C59" s="149"/>
      <c r="D59" s="1">
        <v>344</v>
      </c>
      <c r="E59" s="39">
        <f t="shared" si="7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</row>
    <row r="60" spans="1:10" s="2" customFormat="1" ht="16.2" thickBot="1" x14ac:dyDescent="0.35">
      <c r="A60" s="149"/>
      <c r="B60" s="149"/>
      <c r="C60" s="149"/>
      <c r="D60" s="1">
        <v>345</v>
      </c>
      <c r="E60" s="39">
        <f t="shared" si="7"/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</row>
    <row r="61" spans="1:10" s="2" customFormat="1" ht="16.2" thickBot="1" x14ac:dyDescent="0.35">
      <c r="A61" s="149"/>
      <c r="B61" s="149"/>
      <c r="C61" s="149"/>
      <c r="D61" s="1">
        <v>346</v>
      </c>
      <c r="E61" s="39">
        <f t="shared" si="7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2" customFormat="1" ht="16.2" thickBot="1" x14ac:dyDescent="0.35">
      <c r="A62" s="149"/>
      <c r="B62" s="149"/>
      <c r="C62" s="149"/>
      <c r="D62" s="1">
        <v>347</v>
      </c>
      <c r="E62" s="39">
        <f t="shared" si="7"/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</row>
    <row r="63" spans="1:10" s="2" customFormat="1" ht="16.2" thickBot="1" x14ac:dyDescent="0.35">
      <c r="A63" s="148"/>
      <c r="B63" s="148"/>
      <c r="C63" s="148"/>
      <c r="D63" s="1">
        <v>349</v>
      </c>
      <c r="E63" s="39">
        <f t="shared" si="7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</row>
    <row r="64" spans="1:10" s="2" customFormat="1" ht="16.2" thickBot="1" x14ac:dyDescent="0.35">
      <c r="A64" s="141" t="s">
        <v>184</v>
      </c>
      <c r="B64" s="145">
        <v>223</v>
      </c>
      <c r="C64" s="145">
        <v>247</v>
      </c>
      <c r="D64" s="12" t="s">
        <v>22</v>
      </c>
      <c r="E64" s="39">
        <f>F64+G64+H64+I64+J64</f>
        <v>0</v>
      </c>
      <c r="F64" s="38">
        <v>0</v>
      </c>
      <c r="G64" s="38">
        <f t="shared" ref="G64:J64" si="8">G65</f>
        <v>0</v>
      </c>
      <c r="H64" s="38">
        <f t="shared" si="8"/>
        <v>0</v>
      </c>
      <c r="I64" s="38">
        <f t="shared" si="8"/>
        <v>0</v>
      </c>
      <c r="J64" s="38">
        <f t="shared" si="8"/>
        <v>0</v>
      </c>
    </row>
    <row r="65" spans="1:10" s="2" customFormat="1" ht="16.2" thickBot="1" x14ac:dyDescent="0.35">
      <c r="A65" s="160"/>
      <c r="B65" s="161"/>
      <c r="C65" s="161"/>
      <c r="D65" s="12" t="s">
        <v>23</v>
      </c>
      <c r="E65" s="39">
        <f t="shared" ref="E65:E76" si="9">F65+G65+H65+I65+J65</f>
        <v>0</v>
      </c>
      <c r="F65" s="38">
        <f t="shared" ref="F65:J65" si="10">F66+F67+F68</f>
        <v>0</v>
      </c>
      <c r="G65" s="38">
        <f t="shared" si="10"/>
        <v>0</v>
      </c>
      <c r="H65" s="38">
        <f t="shared" si="10"/>
        <v>0</v>
      </c>
      <c r="I65" s="38">
        <f t="shared" si="10"/>
        <v>0</v>
      </c>
      <c r="J65" s="38">
        <f t="shared" si="10"/>
        <v>0</v>
      </c>
    </row>
    <row r="66" spans="1:10" s="2" customFormat="1" ht="69" customHeight="1" thickBot="1" x14ac:dyDescent="0.35">
      <c r="A66" s="160"/>
      <c r="B66" s="161"/>
      <c r="C66" s="161"/>
      <c r="D66" s="12" t="s">
        <v>24</v>
      </c>
      <c r="E66" s="39">
        <f t="shared" si="9"/>
        <v>0</v>
      </c>
      <c r="F66" s="38">
        <v>0</v>
      </c>
      <c r="G66" s="38">
        <v>0</v>
      </c>
      <c r="H66" s="38">
        <v>0</v>
      </c>
      <c r="I66" s="38">
        <v>0</v>
      </c>
      <c r="J66" s="38">
        <v>0</v>
      </c>
    </row>
    <row r="67" spans="1:10" s="2" customFormat="1" ht="16.2" thickBot="1" x14ac:dyDescent="0.35">
      <c r="A67" s="142"/>
      <c r="B67" s="146"/>
      <c r="C67" s="146"/>
      <c r="D67" s="12" t="s">
        <v>26</v>
      </c>
      <c r="E67" s="39">
        <f t="shared" si="9"/>
        <v>0</v>
      </c>
      <c r="F67" s="38">
        <v>0</v>
      </c>
      <c r="G67" s="38">
        <v>0</v>
      </c>
      <c r="H67" s="38">
        <v>0</v>
      </c>
      <c r="I67" s="38">
        <v>0</v>
      </c>
      <c r="J67" s="38">
        <v>0</v>
      </c>
    </row>
    <row r="68" spans="1:10" s="2" customFormat="1" ht="31.8" thickBot="1" x14ac:dyDescent="0.35">
      <c r="A68" s="59" t="s">
        <v>29</v>
      </c>
      <c r="B68" s="61">
        <v>230</v>
      </c>
      <c r="C68" s="61">
        <v>300</v>
      </c>
      <c r="D68" s="1"/>
      <c r="E68" s="39">
        <f t="shared" si="9"/>
        <v>0</v>
      </c>
      <c r="F68" s="38">
        <v>0</v>
      </c>
      <c r="G68" s="38">
        <v>0</v>
      </c>
      <c r="H68" s="38">
        <v>0</v>
      </c>
      <c r="I68" s="38">
        <v>0</v>
      </c>
      <c r="J68" s="38">
        <v>0</v>
      </c>
    </row>
    <row r="69" spans="1:10" s="2" customFormat="1" ht="63" thickBot="1" x14ac:dyDescent="0.35">
      <c r="A69" s="59" t="s">
        <v>30</v>
      </c>
      <c r="B69" s="1"/>
      <c r="C69" s="1">
        <v>320</v>
      </c>
      <c r="D69" s="12"/>
      <c r="E69" s="39">
        <f t="shared" si="9"/>
        <v>0</v>
      </c>
      <c r="F69" s="38">
        <f t="shared" ref="F69:J69" si="11">F70</f>
        <v>0</v>
      </c>
      <c r="G69" s="38">
        <f t="shared" si="11"/>
        <v>0</v>
      </c>
      <c r="H69" s="38">
        <f t="shared" si="11"/>
        <v>0</v>
      </c>
      <c r="I69" s="38">
        <f t="shared" si="11"/>
        <v>0</v>
      </c>
      <c r="J69" s="38">
        <f t="shared" si="11"/>
        <v>0</v>
      </c>
    </row>
    <row r="70" spans="1:10" s="2" customFormat="1" ht="16.2" thickBot="1" x14ac:dyDescent="0.35">
      <c r="A70" s="147" t="s">
        <v>31</v>
      </c>
      <c r="B70" s="147"/>
      <c r="C70" s="147">
        <v>321</v>
      </c>
      <c r="D70" s="12">
        <v>212</v>
      </c>
      <c r="E70" s="39">
        <f t="shared" si="9"/>
        <v>0</v>
      </c>
      <c r="F70" s="38">
        <f t="shared" ref="F70:J70" si="12">F71+F74+F75+F76</f>
        <v>0</v>
      </c>
      <c r="G70" s="38">
        <f t="shared" si="12"/>
        <v>0</v>
      </c>
      <c r="H70" s="38">
        <f t="shared" si="12"/>
        <v>0</v>
      </c>
      <c r="I70" s="38">
        <f t="shared" si="12"/>
        <v>0</v>
      </c>
      <c r="J70" s="38">
        <f t="shared" si="12"/>
        <v>0</v>
      </c>
    </row>
    <row r="71" spans="1:10" s="2" customFormat="1" ht="48" customHeight="1" thickBot="1" x14ac:dyDescent="0.35">
      <c r="A71" s="149"/>
      <c r="B71" s="149"/>
      <c r="C71" s="149"/>
      <c r="D71" s="12" t="s">
        <v>32</v>
      </c>
      <c r="E71" s="39">
        <f t="shared" si="9"/>
        <v>0</v>
      </c>
      <c r="F71" s="38">
        <f t="shared" ref="F71:J71" si="13">F72+F73</f>
        <v>0</v>
      </c>
      <c r="G71" s="38">
        <f t="shared" si="13"/>
        <v>0</v>
      </c>
      <c r="H71" s="38">
        <f t="shared" si="13"/>
        <v>0</v>
      </c>
      <c r="I71" s="38">
        <f t="shared" si="13"/>
        <v>0</v>
      </c>
      <c r="J71" s="38">
        <f t="shared" si="13"/>
        <v>0</v>
      </c>
    </row>
    <row r="72" spans="1:10" s="2" customFormat="1" ht="16.2" thickBot="1" x14ac:dyDescent="0.35">
      <c r="A72" s="148"/>
      <c r="B72" s="148"/>
      <c r="C72" s="148"/>
      <c r="D72" s="12">
        <v>296</v>
      </c>
      <c r="E72" s="39">
        <f t="shared" si="9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</row>
    <row r="73" spans="1:10" s="2" customFormat="1" ht="31.8" thickBot="1" x14ac:dyDescent="0.35">
      <c r="A73" s="59" t="s">
        <v>33</v>
      </c>
      <c r="B73" s="1"/>
      <c r="C73" s="1">
        <v>800</v>
      </c>
      <c r="D73" s="12"/>
      <c r="E73" s="39">
        <f t="shared" si="9"/>
        <v>0</v>
      </c>
      <c r="F73" s="38">
        <v>0</v>
      </c>
      <c r="G73" s="38">
        <v>0</v>
      </c>
      <c r="H73" s="38">
        <v>0</v>
      </c>
      <c r="I73" s="38">
        <v>0</v>
      </c>
      <c r="J73" s="38">
        <v>0</v>
      </c>
    </row>
    <row r="74" spans="1:10" s="2" customFormat="1" ht="31.8" thickBot="1" x14ac:dyDescent="0.35">
      <c r="A74" s="59" t="s">
        <v>34</v>
      </c>
      <c r="B74" s="1">
        <v>240</v>
      </c>
      <c r="C74" s="1">
        <v>850</v>
      </c>
      <c r="D74" s="12"/>
      <c r="E74" s="39">
        <f t="shared" si="9"/>
        <v>0</v>
      </c>
      <c r="F74" s="38">
        <v>0</v>
      </c>
      <c r="G74" s="38">
        <v>0</v>
      </c>
      <c r="H74" s="38">
        <v>0</v>
      </c>
      <c r="I74" s="38">
        <v>0</v>
      </c>
      <c r="J74" s="38">
        <v>0</v>
      </c>
    </row>
    <row r="75" spans="1:10" s="2" customFormat="1" ht="30" customHeight="1" thickBot="1" x14ac:dyDescent="0.35">
      <c r="A75" s="147" t="s">
        <v>35</v>
      </c>
      <c r="B75" s="147"/>
      <c r="C75" s="147">
        <v>851</v>
      </c>
      <c r="D75" s="12" t="s">
        <v>36</v>
      </c>
      <c r="E75" s="39">
        <f t="shared" si="9"/>
        <v>0</v>
      </c>
      <c r="F75" s="38">
        <v>0</v>
      </c>
      <c r="G75" s="38">
        <v>0</v>
      </c>
      <c r="H75" s="38">
        <v>0</v>
      </c>
      <c r="I75" s="38">
        <v>0</v>
      </c>
      <c r="J75" s="38">
        <v>0</v>
      </c>
    </row>
    <row r="76" spans="1:10" s="2" customFormat="1" ht="16.2" thickBot="1" x14ac:dyDescent="0.35">
      <c r="A76" s="149"/>
      <c r="B76" s="149"/>
      <c r="C76" s="149"/>
      <c r="D76" s="12" t="s">
        <v>37</v>
      </c>
      <c r="E76" s="39">
        <f t="shared" si="9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</row>
    <row r="77" spans="1:10" s="2" customFormat="1" ht="16.2" thickBot="1" x14ac:dyDescent="0.35">
      <c r="A77" s="148"/>
      <c r="B77" s="148"/>
      <c r="C77" s="148"/>
      <c r="D77" s="12" t="s">
        <v>38</v>
      </c>
      <c r="E77" s="39"/>
      <c r="F77" s="38"/>
      <c r="G77" s="38"/>
      <c r="H77" s="38"/>
      <c r="I77" s="38"/>
      <c r="J77" s="38"/>
    </row>
    <row r="78" spans="1:10" s="2" customFormat="1" ht="16.2" thickBot="1" x14ac:dyDescent="0.35">
      <c r="A78" s="141" t="s">
        <v>39</v>
      </c>
      <c r="B78" s="143"/>
      <c r="C78" s="145">
        <v>852</v>
      </c>
      <c r="D78" s="12" t="s">
        <v>40</v>
      </c>
      <c r="E78" s="39">
        <f>F78+G78+H78+I78+J78</f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</row>
    <row r="79" spans="1:10" s="2" customFormat="1" ht="16.2" thickBot="1" x14ac:dyDescent="0.35">
      <c r="A79" s="142"/>
      <c r="B79" s="144"/>
      <c r="C79" s="146"/>
      <c r="D79" s="12" t="s">
        <v>43</v>
      </c>
      <c r="E79" s="39"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</row>
    <row r="80" spans="1:10" s="2" customFormat="1" ht="16.2" thickBot="1" x14ac:dyDescent="0.35">
      <c r="A80" s="147" t="s">
        <v>41</v>
      </c>
      <c r="B80" s="147"/>
      <c r="C80" s="147">
        <v>853</v>
      </c>
      <c r="D80" s="66" t="s">
        <v>42</v>
      </c>
      <c r="E80" s="183">
        <v>0</v>
      </c>
      <c r="F80" s="153">
        <v>0</v>
      </c>
      <c r="G80" s="153">
        <v>0</v>
      </c>
      <c r="H80" s="153">
        <v>0</v>
      </c>
      <c r="I80" s="153">
        <v>0</v>
      </c>
      <c r="J80" s="186">
        <v>0</v>
      </c>
    </row>
    <row r="81" spans="1:10" s="2" customFormat="1" ht="16.2" thickBot="1" x14ac:dyDescent="0.35">
      <c r="A81" s="148"/>
      <c r="B81" s="148"/>
      <c r="C81" s="148"/>
      <c r="D81" s="66" t="s">
        <v>43</v>
      </c>
      <c r="E81" s="184"/>
      <c r="F81" s="154"/>
      <c r="G81" s="154"/>
      <c r="H81" s="154"/>
      <c r="I81" s="154"/>
      <c r="J81" s="187"/>
    </row>
    <row r="82" spans="1:10" ht="16.2" thickBot="1" x14ac:dyDescent="0.35">
      <c r="A82" s="59"/>
      <c r="B82" s="1"/>
      <c r="C82" s="1"/>
      <c r="D82" s="66"/>
      <c r="E82" s="67"/>
      <c r="F82" s="68"/>
      <c r="G82" s="68"/>
      <c r="H82" s="69"/>
      <c r="I82" s="62"/>
      <c r="J82" s="63"/>
    </row>
    <row r="83" spans="1:10" s="2" customFormat="1" ht="31.8" thickBot="1" x14ac:dyDescent="0.35">
      <c r="A83" s="59" t="s">
        <v>44</v>
      </c>
      <c r="B83" s="1">
        <v>500</v>
      </c>
      <c r="C83" s="70">
        <v>0</v>
      </c>
      <c r="D83" s="71">
        <v>0</v>
      </c>
      <c r="E83" s="72">
        <f>F83</f>
        <v>42983</v>
      </c>
      <c r="F83" s="101">
        <v>42983</v>
      </c>
      <c r="G83" s="73">
        <v>0</v>
      </c>
      <c r="H83" s="65">
        <v>0</v>
      </c>
      <c r="I83" s="73">
        <v>0</v>
      </c>
      <c r="J83" s="65">
        <v>0</v>
      </c>
    </row>
    <row r="84" spans="1:10" s="2" customFormat="1" ht="31.8" thickBot="1" x14ac:dyDescent="0.35">
      <c r="A84" s="59" t="s">
        <v>45</v>
      </c>
      <c r="B84" s="1">
        <v>600</v>
      </c>
      <c r="C84" s="70">
        <v>0</v>
      </c>
      <c r="D84" s="71">
        <v>0</v>
      </c>
      <c r="E84" s="72">
        <v>0</v>
      </c>
      <c r="F84" s="65">
        <v>0</v>
      </c>
      <c r="G84" s="73">
        <v>0</v>
      </c>
      <c r="H84" s="65">
        <v>0</v>
      </c>
      <c r="I84" s="73">
        <v>0</v>
      </c>
      <c r="J84" s="65">
        <v>0</v>
      </c>
    </row>
  </sheetData>
  <mergeCells count="57">
    <mergeCell ref="J80:J81"/>
    <mergeCell ref="E80:E81"/>
    <mergeCell ref="F80:F81"/>
    <mergeCell ref="G80:G81"/>
    <mergeCell ref="H80:H81"/>
    <mergeCell ref="I80:I81"/>
    <mergeCell ref="A80:A81"/>
    <mergeCell ref="B80:B81"/>
    <mergeCell ref="C80:C81"/>
    <mergeCell ref="A75:A77"/>
    <mergeCell ref="B75:B77"/>
    <mergeCell ref="C75:C77"/>
    <mergeCell ref="A78:A79"/>
    <mergeCell ref="B78:B79"/>
    <mergeCell ref="C78:C79"/>
    <mergeCell ref="A64:A67"/>
    <mergeCell ref="B64:B67"/>
    <mergeCell ref="C64:C67"/>
    <mergeCell ref="A70:A72"/>
    <mergeCell ref="B70:B72"/>
    <mergeCell ref="C70:C72"/>
    <mergeCell ref="H27:H29"/>
    <mergeCell ref="I27:I29"/>
    <mergeCell ref="J27:J29"/>
    <mergeCell ref="A37:A63"/>
    <mergeCell ref="B37:B63"/>
    <mergeCell ref="C37:C63"/>
    <mergeCell ref="A26:A36"/>
    <mergeCell ref="B26:B36"/>
    <mergeCell ref="C26:C36"/>
    <mergeCell ref="E27:E29"/>
    <mergeCell ref="F27:F29"/>
    <mergeCell ref="G27:G29"/>
    <mergeCell ref="A19:A21"/>
    <mergeCell ref="A22:A23"/>
    <mergeCell ref="B22:B23"/>
    <mergeCell ref="C22:C23"/>
    <mergeCell ref="B19:B21"/>
    <mergeCell ref="C19:C21"/>
    <mergeCell ref="A13:A18"/>
    <mergeCell ref="B13:B18"/>
    <mergeCell ref="C13:C18"/>
    <mergeCell ref="A3:A6"/>
    <mergeCell ref="B3:B6"/>
    <mergeCell ref="C3:C6"/>
    <mergeCell ref="H5:H6"/>
    <mergeCell ref="I5:J6"/>
    <mergeCell ref="H1:J2"/>
    <mergeCell ref="A11:A12"/>
    <mergeCell ref="B11:B12"/>
    <mergeCell ref="C11:C12"/>
    <mergeCell ref="D3:D6"/>
    <mergeCell ref="E3:J3"/>
    <mergeCell ref="E4:E6"/>
    <mergeCell ref="F4:J4"/>
    <mergeCell ref="F5:F6"/>
    <mergeCell ref="G5:G6"/>
  </mergeCells>
  <hyperlinks>
    <hyperlink ref="E3" r:id="rId1" display="consultantplus://offline/ref=7160535FAF69A80D39C59825BE9529CCC48D48EF6D1E47D4006CAE644D7B59D96E114E0188378934AEF1FD9EFE5002C66DF514B456EBx7B2O"/>
  </hyperlinks>
  <pageMargins left="0.25" right="0.25" top="0.75" bottom="0.75" header="0.3" footer="0.3"/>
  <pageSetup paperSize="9" scale="64" fitToHeight="0" orientation="portrait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86"/>
  <sheetViews>
    <sheetView topLeftCell="A67" zoomScale="80" zoomScaleNormal="80" workbookViewId="0">
      <selection activeCell="F49" sqref="F49"/>
    </sheetView>
  </sheetViews>
  <sheetFormatPr defaultColWidth="9.109375" defaultRowHeight="15.6" x14ac:dyDescent="0.3"/>
  <cols>
    <col min="1" max="1" width="30.6640625" style="2" customWidth="1"/>
    <col min="2" max="2" width="13.6640625" style="2" customWidth="1"/>
    <col min="3" max="3" width="14" style="2" customWidth="1"/>
    <col min="4" max="4" width="11.6640625" style="2" customWidth="1"/>
    <col min="5" max="5" width="16.33203125" style="2" customWidth="1"/>
    <col min="6" max="6" width="18.33203125" style="2" customWidth="1"/>
    <col min="7" max="7" width="19.5546875" style="2" customWidth="1"/>
    <col min="8" max="8" width="20.109375" style="2" customWidth="1"/>
    <col min="9" max="9" width="13.44140625" style="2" customWidth="1"/>
    <col min="10" max="10" width="15.44140625" style="2" customWidth="1"/>
    <col min="11" max="15" width="9.109375" style="2"/>
    <col min="16" max="16384" width="9.109375" style="6"/>
  </cols>
  <sheetData>
    <row r="1" spans="1:10" s="2" customFormat="1" x14ac:dyDescent="0.3">
      <c r="J1" s="188" t="s">
        <v>51</v>
      </c>
    </row>
    <row r="2" spans="1:10" s="2" customFormat="1" ht="16.2" thickBot="1" x14ac:dyDescent="0.35">
      <c r="A2" s="11"/>
      <c r="J2" s="189"/>
    </row>
    <row r="3" spans="1:10" s="2" customFormat="1" ht="47.25" customHeight="1" thickBot="1" x14ac:dyDescent="0.35">
      <c r="A3" s="156" t="s">
        <v>0</v>
      </c>
      <c r="B3" s="156" t="s">
        <v>1</v>
      </c>
      <c r="C3" s="156" t="s">
        <v>2</v>
      </c>
      <c r="D3" s="156" t="s">
        <v>3</v>
      </c>
      <c r="E3" s="163" t="s">
        <v>52</v>
      </c>
      <c r="F3" s="164"/>
      <c r="G3" s="164"/>
      <c r="H3" s="164"/>
      <c r="I3" s="164"/>
      <c r="J3" s="165"/>
    </row>
    <row r="4" spans="1:10" s="2" customFormat="1" ht="16.2" thickBot="1" x14ac:dyDescent="0.35">
      <c r="A4" s="162"/>
      <c r="B4" s="162"/>
      <c r="C4" s="162"/>
      <c r="D4" s="162"/>
      <c r="E4" s="156" t="s">
        <v>5</v>
      </c>
      <c r="F4" s="163" t="s">
        <v>48</v>
      </c>
      <c r="G4" s="164"/>
      <c r="H4" s="164"/>
      <c r="I4" s="164"/>
      <c r="J4" s="165"/>
    </row>
    <row r="5" spans="1:10" s="2" customFormat="1" ht="15.75" customHeight="1" x14ac:dyDescent="0.3">
      <c r="A5" s="162"/>
      <c r="B5" s="162"/>
      <c r="C5" s="162"/>
      <c r="D5" s="162"/>
      <c r="E5" s="162"/>
      <c r="F5" s="190" t="s">
        <v>166</v>
      </c>
      <c r="G5" s="190" t="s">
        <v>167</v>
      </c>
      <c r="H5" s="190" t="s">
        <v>168</v>
      </c>
      <c r="I5" s="192" t="s">
        <v>174</v>
      </c>
      <c r="J5" s="193"/>
    </row>
    <row r="6" spans="1:10" s="2" customFormat="1" ht="97.5" customHeight="1" thickBot="1" x14ac:dyDescent="0.35">
      <c r="A6" s="157"/>
      <c r="B6" s="157"/>
      <c r="C6" s="157"/>
      <c r="D6" s="157"/>
      <c r="E6" s="157"/>
      <c r="F6" s="191"/>
      <c r="G6" s="191"/>
      <c r="H6" s="191"/>
      <c r="I6" s="194"/>
      <c r="J6" s="195"/>
    </row>
    <row r="7" spans="1:10" s="2" customFormat="1" ht="16.2" thickBot="1" x14ac:dyDescent="0.35">
      <c r="A7" s="58">
        <v>1</v>
      </c>
      <c r="B7" s="60">
        <v>2</v>
      </c>
      <c r="C7" s="60">
        <v>3</v>
      </c>
      <c r="D7" s="60">
        <v>4</v>
      </c>
      <c r="E7" s="48">
        <v>5</v>
      </c>
      <c r="F7" s="48">
        <v>6</v>
      </c>
      <c r="G7" s="48">
        <v>7</v>
      </c>
      <c r="H7" s="48">
        <v>8</v>
      </c>
      <c r="I7" s="48">
        <v>9</v>
      </c>
      <c r="J7" s="48">
        <v>10</v>
      </c>
    </row>
    <row r="8" spans="1:10" s="2" customFormat="1" ht="16.2" thickBot="1" x14ac:dyDescent="0.35">
      <c r="A8" s="59" t="s">
        <v>12</v>
      </c>
      <c r="B8" s="1">
        <v>200</v>
      </c>
      <c r="C8" s="1"/>
      <c r="D8" s="1"/>
      <c r="E8" s="39">
        <f>F8+G8+I8+H8</f>
        <v>44862.34</v>
      </c>
      <c r="F8" s="39">
        <f>F10+F24</f>
        <v>44862.34</v>
      </c>
      <c r="G8" s="39">
        <f t="shared" ref="G8:J8" si="0">G10+G24</f>
        <v>0</v>
      </c>
      <c r="H8" s="39">
        <f>H10+H24</f>
        <v>0</v>
      </c>
      <c r="I8" s="39">
        <f t="shared" si="0"/>
        <v>0</v>
      </c>
      <c r="J8" s="39">
        <f t="shared" si="0"/>
        <v>0</v>
      </c>
    </row>
    <row r="9" spans="1:10" s="2" customFormat="1" ht="141" thickBot="1" x14ac:dyDescent="0.35">
      <c r="A9" s="59" t="s">
        <v>13</v>
      </c>
      <c r="B9" s="1">
        <v>210</v>
      </c>
      <c r="C9" s="1">
        <v>100</v>
      </c>
      <c r="D9" s="1"/>
      <c r="E9" s="39">
        <f>E10</f>
        <v>19500.02</v>
      </c>
      <c r="F9" s="39">
        <f t="shared" ref="F9:J9" si="1">F10</f>
        <v>19500.02</v>
      </c>
      <c r="G9" s="39">
        <f t="shared" si="1"/>
        <v>0</v>
      </c>
      <c r="H9" s="39">
        <f t="shared" si="1"/>
        <v>0</v>
      </c>
      <c r="I9" s="39">
        <f t="shared" si="1"/>
        <v>0</v>
      </c>
      <c r="J9" s="39">
        <f t="shared" si="1"/>
        <v>0</v>
      </c>
    </row>
    <row r="10" spans="1:10" s="2" customFormat="1" ht="47.4" thickBot="1" x14ac:dyDescent="0.35">
      <c r="A10" s="59" t="s">
        <v>14</v>
      </c>
      <c r="B10" s="1">
        <v>210</v>
      </c>
      <c r="C10" s="1">
        <v>110</v>
      </c>
      <c r="D10" s="1"/>
      <c r="E10" s="39">
        <f t="shared" ref="E10:E79" si="2">F10+G10+I10+H10</f>
        <v>19500.02</v>
      </c>
      <c r="F10" s="39">
        <f>F12+F19+F11</f>
        <v>19500.02</v>
      </c>
      <c r="G10" s="39">
        <f t="shared" ref="G10:J10" si="3">G12+G19</f>
        <v>0</v>
      </c>
      <c r="H10" s="39">
        <f t="shared" si="3"/>
        <v>0</v>
      </c>
      <c r="I10" s="39">
        <f t="shared" si="3"/>
        <v>0</v>
      </c>
      <c r="J10" s="39">
        <f t="shared" si="3"/>
        <v>0</v>
      </c>
    </row>
    <row r="11" spans="1:10" s="2" customFormat="1" ht="34.5" customHeight="1" thickBot="1" x14ac:dyDescent="0.35">
      <c r="A11" s="147" t="s">
        <v>15</v>
      </c>
      <c r="B11" s="147">
        <v>211</v>
      </c>
      <c r="C11" s="147">
        <v>111</v>
      </c>
      <c r="D11" s="1">
        <v>211</v>
      </c>
      <c r="E11" s="39">
        <f>F11+G11+I11+H11</f>
        <v>14976.97</v>
      </c>
      <c r="F11" s="38">
        <v>14976.97</v>
      </c>
      <c r="G11" s="38">
        <v>0</v>
      </c>
      <c r="H11" s="38">
        <v>0</v>
      </c>
      <c r="I11" s="38">
        <v>0</v>
      </c>
      <c r="J11" s="38">
        <v>0</v>
      </c>
    </row>
    <row r="12" spans="1:10" s="2" customFormat="1" ht="16.2" thickBot="1" x14ac:dyDescent="0.35">
      <c r="A12" s="148"/>
      <c r="B12" s="148"/>
      <c r="C12" s="148"/>
      <c r="D12" s="1">
        <v>266</v>
      </c>
      <c r="E12" s="39">
        <f t="shared" si="2"/>
        <v>0</v>
      </c>
      <c r="F12" s="38">
        <v>0</v>
      </c>
      <c r="G12" s="38">
        <v>0</v>
      </c>
      <c r="H12" s="38">
        <v>0</v>
      </c>
      <c r="I12" s="38">
        <v>0</v>
      </c>
      <c r="J12" s="38">
        <v>0</v>
      </c>
    </row>
    <row r="13" spans="1:10" s="2" customFormat="1" ht="27" customHeight="1" thickBot="1" x14ac:dyDescent="0.35">
      <c r="A13" s="147" t="s">
        <v>16</v>
      </c>
      <c r="B13" s="147">
        <v>212</v>
      </c>
      <c r="C13" s="147">
        <v>112</v>
      </c>
      <c r="D13" s="1">
        <v>212</v>
      </c>
      <c r="E13" s="39">
        <f t="shared" si="2"/>
        <v>0</v>
      </c>
      <c r="F13" s="38">
        <v>0</v>
      </c>
      <c r="G13" s="38">
        <v>0</v>
      </c>
      <c r="H13" s="38">
        <v>0</v>
      </c>
      <c r="I13" s="38">
        <v>0</v>
      </c>
      <c r="J13" s="38">
        <v>0</v>
      </c>
    </row>
    <row r="14" spans="1:10" s="2" customFormat="1" ht="16.2" thickBot="1" x14ac:dyDescent="0.35">
      <c r="A14" s="149"/>
      <c r="B14" s="149"/>
      <c r="C14" s="149"/>
      <c r="D14" s="1">
        <v>214</v>
      </c>
      <c r="E14" s="39">
        <f t="shared" si="2"/>
        <v>0</v>
      </c>
      <c r="F14" s="38">
        <v>0</v>
      </c>
      <c r="G14" s="38">
        <v>0</v>
      </c>
      <c r="H14" s="38">
        <v>0</v>
      </c>
      <c r="I14" s="38">
        <v>0</v>
      </c>
      <c r="J14" s="38">
        <v>0</v>
      </c>
    </row>
    <row r="15" spans="1:10" s="2" customFormat="1" ht="16.2" thickBot="1" x14ac:dyDescent="0.35">
      <c r="A15" s="149"/>
      <c r="B15" s="149"/>
      <c r="C15" s="149"/>
      <c r="D15" s="1">
        <v>222</v>
      </c>
      <c r="E15" s="39">
        <f t="shared" si="2"/>
        <v>0</v>
      </c>
      <c r="F15" s="38">
        <v>0</v>
      </c>
      <c r="G15" s="38">
        <v>0</v>
      </c>
      <c r="H15" s="38">
        <v>0</v>
      </c>
      <c r="I15" s="38">
        <v>0</v>
      </c>
      <c r="J15" s="38">
        <v>0</v>
      </c>
    </row>
    <row r="16" spans="1:10" s="2" customFormat="1" ht="16.2" thickBot="1" x14ac:dyDescent="0.35">
      <c r="A16" s="149"/>
      <c r="B16" s="149"/>
      <c r="C16" s="149"/>
      <c r="D16" s="1">
        <v>226</v>
      </c>
      <c r="E16" s="39">
        <f t="shared" si="2"/>
        <v>0</v>
      </c>
      <c r="F16" s="38">
        <v>0</v>
      </c>
      <c r="G16" s="38">
        <v>0</v>
      </c>
      <c r="H16" s="38">
        <v>0</v>
      </c>
      <c r="I16" s="38">
        <v>0</v>
      </c>
      <c r="J16" s="38">
        <v>0</v>
      </c>
    </row>
    <row r="17" spans="1:10" s="2" customFormat="1" ht="16.2" thickBot="1" x14ac:dyDescent="0.35">
      <c r="A17" s="149"/>
      <c r="B17" s="149"/>
      <c r="C17" s="149"/>
      <c r="D17" s="1">
        <v>266</v>
      </c>
      <c r="E17" s="39">
        <f t="shared" si="2"/>
        <v>0</v>
      </c>
      <c r="F17" s="38">
        <v>0</v>
      </c>
      <c r="G17" s="38">
        <v>0</v>
      </c>
      <c r="H17" s="38">
        <v>0</v>
      </c>
      <c r="I17" s="38">
        <v>0</v>
      </c>
      <c r="J17" s="38">
        <v>0</v>
      </c>
    </row>
    <row r="18" spans="1:10" s="2" customFormat="1" ht="16.2" thickBot="1" x14ac:dyDescent="0.35">
      <c r="A18" s="148"/>
      <c r="B18" s="148"/>
      <c r="C18" s="148"/>
      <c r="D18" s="1">
        <v>267</v>
      </c>
      <c r="E18" s="39">
        <f t="shared" si="2"/>
        <v>0</v>
      </c>
      <c r="F18" s="38">
        <v>0</v>
      </c>
      <c r="G18" s="38">
        <v>0</v>
      </c>
      <c r="H18" s="38">
        <v>0</v>
      </c>
      <c r="I18" s="38">
        <v>0</v>
      </c>
      <c r="J18" s="38">
        <v>0</v>
      </c>
    </row>
    <row r="19" spans="1:10" s="2" customFormat="1" ht="48" customHeight="1" thickBot="1" x14ac:dyDescent="0.35">
      <c r="A19" s="147" t="s">
        <v>17</v>
      </c>
      <c r="B19" s="145">
        <v>213</v>
      </c>
      <c r="C19" s="145">
        <v>119</v>
      </c>
      <c r="D19" s="1">
        <v>213</v>
      </c>
      <c r="E19" s="39">
        <f t="shared" si="2"/>
        <v>4523.05</v>
      </c>
      <c r="F19" s="38">
        <v>4523.05</v>
      </c>
      <c r="G19" s="38">
        <v>0</v>
      </c>
      <c r="H19" s="38">
        <v>0</v>
      </c>
      <c r="I19" s="38">
        <v>0</v>
      </c>
      <c r="J19" s="38">
        <v>0</v>
      </c>
    </row>
    <row r="20" spans="1:10" s="2" customFormat="1" ht="33" customHeight="1" thickBot="1" x14ac:dyDescent="0.35">
      <c r="A20" s="149"/>
      <c r="B20" s="161"/>
      <c r="C20" s="161"/>
      <c r="D20" s="1">
        <v>266</v>
      </c>
      <c r="E20" s="39">
        <f t="shared" si="2"/>
        <v>0</v>
      </c>
      <c r="F20" s="38">
        <v>0</v>
      </c>
      <c r="G20" s="38">
        <v>0</v>
      </c>
      <c r="H20" s="38">
        <v>0</v>
      </c>
      <c r="I20" s="38">
        <v>0</v>
      </c>
      <c r="J20" s="38">
        <v>0</v>
      </c>
    </row>
    <row r="21" spans="1:10" s="2" customFormat="1" ht="76.5" customHeight="1" thickBot="1" x14ac:dyDescent="0.35">
      <c r="A21" s="148"/>
      <c r="B21" s="146"/>
      <c r="C21" s="146"/>
      <c r="D21" s="1">
        <v>267</v>
      </c>
      <c r="E21" s="39">
        <f t="shared" si="2"/>
        <v>0</v>
      </c>
      <c r="F21" s="38">
        <v>0</v>
      </c>
      <c r="G21" s="38">
        <v>0</v>
      </c>
      <c r="H21" s="38">
        <v>0</v>
      </c>
      <c r="I21" s="38">
        <v>0</v>
      </c>
      <c r="J21" s="38">
        <v>0</v>
      </c>
    </row>
    <row r="22" spans="1:10" s="2" customFormat="1" ht="51" customHeight="1" thickBot="1" x14ac:dyDescent="0.35">
      <c r="A22" s="147" t="s">
        <v>16</v>
      </c>
      <c r="B22" s="147">
        <v>214</v>
      </c>
      <c r="C22" s="147">
        <v>113</v>
      </c>
      <c r="D22" s="1">
        <v>266</v>
      </c>
      <c r="E22" s="39">
        <f t="shared" si="2"/>
        <v>0</v>
      </c>
      <c r="F22" s="38">
        <v>0</v>
      </c>
      <c r="G22" s="38">
        <v>0</v>
      </c>
      <c r="H22" s="38">
        <v>0</v>
      </c>
      <c r="I22" s="38">
        <v>0</v>
      </c>
      <c r="J22" s="38">
        <v>0</v>
      </c>
    </row>
    <row r="23" spans="1:10" s="2" customFormat="1" ht="34.5" customHeight="1" thickBot="1" x14ac:dyDescent="0.35">
      <c r="A23" s="148"/>
      <c r="B23" s="148"/>
      <c r="C23" s="148"/>
      <c r="D23" s="1">
        <v>296</v>
      </c>
      <c r="E23" s="39">
        <f t="shared" si="2"/>
        <v>0</v>
      </c>
      <c r="F23" s="38">
        <v>0</v>
      </c>
      <c r="G23" s="38">
        <v>0</v>
      </c>
      <c r="H23" s="38">
        <v>0</v>
      </c>
      <c r="I23" s="38">
        <v>0</v>
      </c>
      <c r="J23" s="38">
        <v>0</v>
      </c>
    </row>
    <row r="24" spans="1:10" s="2" customFormat="1" ht="63" thickBot="1" x14ac:dyDescent="0.35">
      <c r="A24" s="59" t="s">
        <v>18</v>
      </c>
      <c r="B24" s="1">
        <v>220</v>
      </c>
      <c r="C24" s="1">
        <v>200</v>
      </c>
      <c r="D24" s="1"/>
      <c r="E24" s="39">
        <f>E25</f>
        <v>25362.32</v>
      </c>
      <c r="F24" s="39">
        <f>F25</f>
        <v>25362.32</v>
      </c>
      <c r="G24" s="39">
        <f t="shared" ref="G24:I24" si="4">G25</f>
        <v>0</v>
      </c>
      <c r="H24" s="39">
        <f t="shared" si="4"/>
        <v>0</v>
      </c>
      <c r="I24" s="39">
        <f t="shared" si="4"/>
        <v>0</v>
      </c>
      <c r="J24" s="38">
        <v>0</v>
      </c>
    </row>
    <row r="25" spans="1:10" s="2" customFormat="1" ht="63" thickBot="1" x14ac:dyDescent="0.35">
      <c r="A25" s="59" t="s">
        <v>19</v>
      </c>
      <c r="B25" s="1">
        <v>220</v>
      </c>
      <c r="C25" s="1">
        <v>240</v>
      </c>
      <c r="D25" s="1"/>
      <c r="E25" s="39">
        <f t="shared" si="2"/>
        <v>25362.32</v>
      </c>
      <c r="F25" s="38">
        <f>F47+F48+F61+F59+F57+F63+F37+F58+F52+F53+F54+F55</f>
        <v>25362.32</v>
      </c>
      <c r="G25" s="38">
        <f t="shared" ref="G25:J25" si="5">G47+G48+G61+G59+G57+G63+G37+G58+G52+G53+G54+G55</f>
        <v>0</v>
      </c>
      <c r="H25" s="38">
        <f t="shared" si="5"/>
        <v>0</v>
      </c>
      <c r="I25" s="38">
        <f t="shared" si="5"/>
        <v>0</v>
      </c>
      <c r="J25" s="38">
        <f t="shared" si="5"/>
        <v>0</v>
      </c>
    </row>
    <row r="26" spans="1:10" s="2" customFormat="1" ht="42.75" customHeight="1" thickBot="1" x14ac:dyDescent="0.35">
      <c r="A26" s="147" t="s">
        <v>20</v>
      </c>
      <c r="B26" s="147">
        <v>221</v>
      </c>
      <c r="C26" s="147">
        <v>243</v>
      </c>
      <c r="D26" s="1">
        <v>222</v>
      </c>
      <c r="E26" s="39">
        <f t="shared" si="2"/>
        <v>0</v>
      </c>
      <c r="F26" s="38">
        <v>0</v>
      </c>
      <c r="G26" s="38">
        <v>0</v>
      </c>
      <c r="H26" s="38">
        <v>0</v>
      </c>
      <c r="I26" s="38">
        <v>0</v>
      </c>
      <c r="J26" s="38">
        <v>0</v>
      </c>
    </row>
    <row r="27" spans="1:10" s="2" customFormat="1" ht="16.2" thickBot="1" x14ac:dyDescent="0.35">
      <c r="A27" s="149"/>
      <c r="B27" s="149"/>
      <c r="C27" s="149"/>
      <c r="D27" s="9">
        <v>224</v>
      </c>
      <c r="E27" s="39">
        <f t="shared" si="2"/>
        <v>0</v>
      </c>
      <c r="F27" s="153">
        <v>0</v>
      </c>
      <c r="G27" s="153">
        <v>0</v>
      </c>
      <c r="H27" s="153">
        <v>0</v>
      </c>
      <c r="I27" s="153">
        <v>0</v>
      </c>
      <c r="J27" s="153">
        <v>0</v>
      </c>
    </row>
    <row r="28" spans="1:10" s="2" customFormat="1" ht="16.2" thickBot="1" x14ac:dyDescent="0.35">
      <c r="A28" s="149"/>
      <c r="B28" s="149"/>
      <c r="C28" s="149"/>
      <c r="D28" s="9">
        <v>225</v>
      </c>
      <c r="E28" s="39">
        <f t="shared" si="2"/>
        <v>0</v>
      </c>
      <c r="F28" s="154"/>
      <c r="G28" s="154"/>
      <c r="H28" s="154"/>
      <c r="I28" s="154"/>
      <c r="J28" s="154"/>
    </row>
    <row r="29" spans="1:10" s="2" customFormat="1" ht="16.2" thickBot="1" x14ac:dyDescent="0.35">
      <c r="A29" s="149"/>
      <c r="B29" s="149"/>
      <c r="C29" s="149"/>
      <c r="D29" s="1"/>
      <c r="E29" s="39">
        <f t="shared" si="2"/>
        <v>0</v>
      </c>
      <c r="F29" s="155"/>
      <c r="G29" s="155"/>
      <c r="H29" s="155"/>
      <c r="I29" s="155"/>
      <c r="J29" s="155"/>
    </row>
    <row r="30" spans="1:10" s="2" customFormat="1" ht="16.2" thickBot="1" x14ac:dyDescent="0.35">
      <c r="A30" s="149"/>
      <c r="B30" s="149"/>
      <c r="C30" s="149"/>
      <c r="D30" s="1">
        <v>226</v>
      </c>
      <c r="E30" s="39">
        <f t="shared" si="2"/>
        <v>0</v>
      </c>
      <c r="F30" s="38">
        <v>0</v>
      </c>
      <c r="G30" s="38">
        <v>0</v>
      </c>
      <c r="H30" s="38">
        <v>0</v>
      </c>
      <c r="I30" s="38">
        <v>0</v>
      </c>
      <c r="J30" s="38">
        <v>0</v>
      </c>
    </row>
    <row r="31" spans="1:10" s="2" customFormat="1" ht="16.2" thickBot="1" x14ac:dyDescent="0.35">
      <c r="A31" s="149"/>
      <c r="B31" s="149"/>
      <c r="C31" s="149"/>
      <c r="D31" s="1">
        <v>228</v>
      </c>
      <c r="E31" s="39">
        <f t="shared" si="2"/>
        <v>0</v>
      </c>
      <c r="F31" s="38">
        <v>0</v>
      </c>
      <c r="G31" s="38">
        <v>0</v>
      </c>
      <c r="H31" s="38">
        <v>0</v>
      </c>
      <c r="I31" s="38">
        <v>0</v>
      </c>
      <c r="J31" s="38">
        <v>0</v>
      </c>
    </row>
    <row r="32" spans="1:10" s="2" customFormat="1" ht="16.2" thickBot="1" x14ac:dyDescent="0.35">
      <c r="A32" s="149"/>
      <c r="B32" s="149"/>
      <c r="C32" s="149"/>
      <c r="D32" s="1">
        <v>310</v>
      </c>
      <c r="E32" s="39">
        <f t="shared" si="2"/>
        <v>0</v>
      </c>
      <c r="F32" s="38">
        <v>0</v>
      </c>
      <c r="G32" s="38">
        <v>0</v>
      </c>
      <c r="H32" s="38">
        <v>0</v>
      </c>
      <c r="I32" s="38">
        <v>0</v>
      </c>
      <c r="J32" s="38">
        <v>0</v>
      </c>
    </row>
    <row r="33" spans="1:10" s="2" customFormat="1" ht="16.2" thickBot="1" x14ac:dyDescent="0.35">
      <c r="A33" s="149"/>
      <c r="B33" s="149"/>
      <c r="C33" s="149"/>
      <c r="D33" s="1">
        <v>344</v>
      </c>
      <c r="E33" s="39">
        <f t="shared" si="2"/>
        <v>0</v>
      </c>
      <c r="F33" s="38">
        <v>0</v>
      </c>
      <c r="G33" s="38">
        <v>0</v>
      </c>
      <c r="H33" s="38">
        <v>0</v>
      </c>
      <c r="I33" s="38">
        <v>0</v>
      </c>
      <c r="J33" s="38">
        <v>0</v>
      </c>
    </row>
    <row r="34" spans="1:10" s="2" customFormat="1" ht="16.2" thickBot="1" x14ac:dyDescent="0.35">
      <c r="A34" s="149"/>
      <c r="B34" s="149"/>
      <c r="C34" s="149"/>
      <c r="D34" s="1">
        <v>346</v>
      </c>
      <c r="E34" s="39">
        <f t="shared" si="2"/>
        <v>0</v>
      </c>
      <c r="F34" s="38">
        <v>0</v>
      </c>
      <c r="G34" s="38">
        <v>0</v>
      </c>
      <c r="H34" s="38">
        <v>0</v>
      </c>
      <c r="I34" s="38">
        <v>0</v>
      </c>
      <c r="J34" s="38">
        <v>0</v>
      </c>
    </row>
    <row r="35" spans="1:10" s="2" customFormat="1" ht="16.2" thickBot="1" x14ac:dyDescent="0.35">
      <c r="A35" s="149"/>
      <c r="B35" s="149"/>
      <c r="C35" s="149"/>
      <c r="D35" s="1">
        <v>352</v>
      </c>
      <c r="E35" s="39">
        <f t="shared" si="2"/>
        <v>0</v>
      </c>
      <c r="F35" s="38">
        <v>0</v>
      </c>
      <c r="G35" s="38">
        <v>0</v>
      </c>
      <c r="H35" s="38">
        <v>0</v>
      </c>
      <c r="I35" s="38">
        <v>0</v>
      </c>
      <c r="J35" s="38">
        <v>0</v>
      </c>
    </row>
    <row r="36" spans="1:10" s="2" customFormat="1" ht="16.2" thickBot="1" x14ac:dyDescent="0.35">
      <c r="A36" s="148"/>
      <c r="B36" s="148"/>
      <c r="C36" s="148"/>
      <c r="D36" s="1">
        <v>353</v>
      </c>
      <c r="E36" s="39">
        <f t="shared" si="2"/>
        <v>0</v>
      </c>
      <c r="F36" s="38">
        <v>0</v>
      </c>
      <c r="G36" s="38">
        <v>0</v>
      </c>
      <c r="H36" s="38">
        <v>0</v>
      </c>
      <c r="I36" s="38">
        <v>0</v>
      </c>
      <c r="J36" s="38">
        <v>0</v>
      </c>
    </row>
    <row r="37" spans="1:10" s="2" customFormat="1" ht="16.5" customHeight="1" thickBot="1" x14ac:dyDescent="0.35">
      <c r="A37" s="147" t="s">
        <v>21</v>
      </c>
      <c r="B37" s="147">
        <v>222</v>
      </c>
      <c r="C37" s="147">
        <v>244</v>
      </c>
      <c r="D37" s="1">
        <v>221</v>
      </c>
      <c r="E37" s="39">
        <f t="shared" si="2"/>
        <v>0</v>
      </c>
      <c r="F37" s="38">
        <v>0</v>
      </c>
      <c r="G37" s="38">
        <v>0</v>
      </c>
      <c r="H37" s="38">
        <v>0</v>
      </c>
      <c r="I37" s="38">
        <v>0</v>
      </c>
      <c r="J37" s="38">
        <v>0</v>
      </c>
    </row>
    <row r="38" spans="1:10" s="2" customFormat="1" ht="16.2" thickBot="1" x14ac:dyDescent="0.35">
      <c r="A38" s="149"/>
      <c r="B38" s="149"/>
      <c r="C38" s="149"/>
      <c r="D38" s="1">
        <v>222</v>
      </c>
      <c r="E38" s="39">
        <f t="shared" si="2"/>
        <v>0</v>
      </c>
      <c r="F38" s="38">
        <v>0</v>
      </c>
      <c r="G38" s="38">
        <v>0</v>
      </c>
      <c r="H38" s="38">
        <v>0</v>
      </c>
      <c r="I38" s="38">
        <v>0</v>
      </c>
      <c r="J38" s="38">
        <v>0</v>
      </c>
    </row>
    <row r="39" spans="1:10" s="2" customFormat="1" ht="16.2" thickBot="1" x14ac:dyDescent="0.35">
      <c r="A39" s="149"/>
      <c r="B39" s="149"/>
      <c r="C39" s="149"/>
      <c r="D39" s="12" t="s">
        <v>22</v>
      </c>
      <c r="E39" s="39">
        <f t="shared" si="2"/>
        <v>0</v>
      </c>
      <c r="F39" s="38">
        <v>0</v>
      </c>
      <c r="G39" s="38">
        <v>0</v>
      </c>
      <c r="H39" s="38">
        <v>0</v>
      </c>
      <c r="I39" s="38">
        <v>0</v>
      </c>
      <c r="J39" s="38">
        <v>0</v>
      </c>
    </row>
    <row r="40" spans="1:10" s="2" customFormat="1" ht="16.2" thickBot="1" x14ac:dyDescent="0.35">
      <c r="A40" s="149"/>
      <c r="B40" s="149"/>
      <c r="C40" s="149"/>
      <c r="D40" s="12" t="s">
        <v>23</v>
      </c>
      <c r="E40" s="39">
        <f t="shared" si="2"/>
        <v>0</v>
      </c>
      <c r="F40" s="38">
        <v>0</v>
      </c>
      <c r="G40" s="38">
        <v>0</v>
      </c>
      <c r="H40" s="38">
        <v>0</v>
      </c>
      <c r="I40" s="38">
        <v>0</v>
      </c>
      <c r="J40" s="38">
        <v>0</v>
      </c>
    </row>
    <row r="41" spans="1:10" s="2" customFormat="1" ht="16.2" thickBot="1" x14ac:dyDescent="0.35">
      <c r="A41" s="149"/>
      <c r="B41" s="149"/>
      <c r="C41" s="149"/>
      <c r="D41" s="12" t="s">
        <v>24</v>
      </c>
      <c r="E41" s="39">
        <f t="shared" si="2"/>
        <v>0</v>
      </c>
      <c r="F41" s="38">
        <v>0</v>
      </c>
      <c r="G41" s="38">
        <v>0</v>
      </c>
      <c r="H41" s="38">
        <v>0</v>
      </c>
      <c r="I41" s="38">
        <v>0</v>
      </c>
      <c r="J41" s="38">
        <v>0</v>
      </c>
    </row>
    <row r="42" spans="1:10" s="2" customFormat="1" ht="16.2" thickBot="1" x14ac:dyDescent="0.35">
      <c r="A42" s="149"/>
      <c r="B42" s="149"/>
      <c r="C42" s="149"/>
      <c r="D42" s="12" t="s">
        <v>25</v>
      </c>
      <c r="E42" s="39">
        <f t="shared" si="2"/>
        <v>0</v>
      </c>
      <c r="F42" s="38">
        <v>0</v>
      </c>
      <c r="G42" s="38">
        <v>0</v>
      </c>
      <c r="H42" s="38">
        <v>0</v>
      </c>
      <c r="I42" s="38">
        <v>0</v>
      </c>
      <c r="J42" s="38">
        <v>0</v>
      </c>
    </row>
    <row r="43" spans="1:10" s="2" customFormat="1" ht="16.2" thickBot="1" x14ac:dyDescent="0.35">
      <c r="A43" s="149"/>
      <c r="B43" s="149"/>
      <c r="C43" s="149"/>
      <c r="D43" s="12" t="s">
        <v>26</v>
      </c>
      <c r="E43" s="39">
        <f t="shared" si="2"/>
        <v>0</v>
      </c>
      <c r="F43" s="38">
        <v>0</v>
      </c>
      <c r="G43" s="38">
        <v>0</v>
      </c>
      <c r="H43" s="38">
        <v>0</v>
      </c>
      <c r="I43" s="38">
        <v>0</v>
      </c>
      <c r="J43" s="38">
        <v>0</v>
      </c>
    </row>
    <row r="44" spans="1:10" s="2" customFormat="1" ht="16.2" thickBot="1" x14ac:dyDescent="0.35">
      <c r="A44" s="149"/>
      <c r="B44" s="149"/>
      <c r="C44" s="149"/>
      <c r="D44" s="12" t="s">
        <v>27</v>
      </c>
      <c r="E44" s="39">
        <f t="shared" si="2"/>
        <v>0</v>
      </c>
      <c r="F44" s="38">
        <v>0</v>
      </c>
      <c r="G44" s="38">
        <v>0</v>
      </c>
      <c r="H44" s="38">
        <v>0</v>
      </c>
      <c r="I44" s="38">
        <v>0</v>
      </c>
      <c r="J44" s="38">
        <v>0</v>
      </c>
    </row>
    <row r="45" spans="1:10" s="2" customFormat="1" ht="16.2" thickBot="1" x14ac:dyDescent="0.35">
      <c r="A45" s="149"/>
      <c r="B45" s="149"/>
      <c r="C45" s="149"/>
      <c r="D45" s="12" t="s">
        <v>28</v>
      </c>
      <c r="E45" s="39">
        <f t="shared" si="2"/>
        <v>0</v>
      </c>
      <c r="F45" s="38">
        <v>0</v>
      </c>
      <c r="G45" s="38">
        <v>0</v>
      </c>
      <c r="H45" s="38">
        <v>0</v>
      </c>
      <c r="I45" s="38">
        <v>0</v>
      </c>
      <c r="J45" s="38">
        <v>0</v>
      </c>
    </row>
    <row r="46" spans="1:10" s="2" customFormat="1" ht="16.2" thickBot="1" x14ac:dyDescent="0.35">
      <c r="A46" s="149"/>
      <c r="B46" s="149"/>
      <c r="C46" s="149"/>
      <c r="D46" s="12">
        <v>224</v>
      </c>
      <c r="E46" s="39">
        <f t="shared" si="2"/>
        <v>0</v>
      </c>
      <c r="F46" s="38">
        <v>0</v>
      </c>
      <c r="G46" s="38">
        <v>0</v>
      </c>
      <c r="H46" s="38">
        <v>0</v>
      </c>
      <c r="I46" s="38">
        <v>0</v>
      </c>
      <c r="J46" s="38">
        <v>0</v>
      </c>
    </row>
    <row r="47" spans="1:10" s="2" customFormat="1" ht="16.2" thickBot="1" x14ac:dyDescent="0.35">
      <c r="A47" s="149"/>
      <c r="B47" s="149"/>
      <c r="C47" s="149"/>
      <c r="D47" s="1">
        <v>225</v>
      </c>
      <c r="E47" s="39">
        <f t="shared" si="2"/>
        <v>2362.3200000000002</v>
      </c>
      <c r="F47" s="38">
        <v>2362.3200000000002</v>
      </c>
      <c r="G47" s="38">
        <v>0</v>
      </c>
      <c r="H47" s="38">
        <v>0</v>
      </c>
      <c r="I47" s="38">
        <v>0</v>
      </c>
      <c r="J47" s="38">
        <v>0</v>
      </c>
    </row>
    <row r="48" spans="1:10" s="2" customFormat="1" ht="16.2" thickBot="1" x14ac:dyDescent="0.35">
      <c r="A48" s="149"/>
      <c r="B48" s="149"/>
      <c r="C48" s="149"/>
      <c r="D48" s="1">
        <v>226</v>
      </c>
      <c r="E48" s="39">
        <f t="shared" si="2"/>
        <v>23000</v>
      </c>
      <c r="F48" s="38">
        <v>23000</v>
      </c>
      <c r="G48" s="38">
        <v>0</v>
      </c>
      <c r="H48" s="38">
        <v>0</v>
      </c>
      <c r="I48" s="38">
        <v>0</v>
      </c>
      <c r="J48" s="38">
        <v>0</v>
      </c>
    </row>
    <row r="49" spans="1:10" s="2" customFormat="1" ht="16.2" thickBot="1" x14ac:dyDescent="0.35">
      <c r="A49" s="149"/>
      <c r="B49" s="149"/>
      <c r="C49" s="149"/>
      <c r="D49" s="1">
        <v>227</v>
      </c>
      <c r="E49" s="39">
        <f t="shared" si="2"/>
        <v>0</v>
      </c>
      <c r="F49" s="38">
        <v>0</v>
      </c>
      <c r="G49" s="38">
        <v>0</v>
      </c>
      <c r="H49" s="38">
        <v>0</v>
      </c>
      <c r="I49" s="38">
        <v>0</v>
      </c>
      <c r="J49" s="38">
        <v>0</v>
      </c>
    </row>
    <row r="50" spans="1:10" s="2" customFormat="1" ht="16.2" thickBot="1" x14ac:dyDescent="0.35">
      <c r="A50" s="149"/>
      <c r="B50" s="149"/>
      <c r="C50" s="149"/>
      <c r="D50" s="1">
        <v>228</v>
      </c>
      <c r="E50" s="39">
        <f t="shared" si="2"/>
        <v>0</v>
      </c>
      <c r="F50" s="38">
        <v>0</v>
      </c>
      <c r="G50" s="38">
        <v>0</v>
      </c>
      <c r="H50" s="38">
        <v>0</v>
      </c>
      <c r="I50" s="38">
        <v>0</v>
      </c>
      <c r="J50" s="38">
        <v>0</v>
      </c>
    </row>
    <row r="51" spans="1:10" s="2" customFormat="1" ht="16.2" thickBot="1" x14ac:dyDescent="0.35">
      <c r="A51" s="149"/>
      <c r="B51" s="149"/>
      <c r="C51" s="149"/>
      <c r="D51" s="1">
        <v>229</v>
      </c>
      <c r="E51" s="39">
        <f t="shared" si="2"/>
        <v>0</v>
      </c>
      <c r="F51" s="38">
        <v>0</v>
      </c>
      <c r="G51" s="38">
        <v>0</v>
      </c>
      <c r="H51" s="38">
        <v>0</v>
      </c>
      <c r="I51" s="38">
        <v>0</v>
      </c>
      <c r="J51" s="38">
        <v>0</v>
      </c>
    </row>
    <row r="52" spans="1:10" s="2" customFormat="1" ht="16.2" thickBot="1" x14ac:dyDescent="0.35">
      <c r="A52" s="149"/>
      <c r="B52" s="149"/>
      <c r="C52" s="149"/>
      <c r="D52" s="1">
        <v>310</v>
      </c>
      <c r="E52" s="39">
        <f t="shared" si="2"/>
        <v>0</v>
      </c>
      <c r="F52" s="38">
        <v>0</v>
      </c>
      <c r="G52" s="38">
        <v>0</v>
      </c>
      <c r="H52" s="38">
        <v>0</v>
      </c>
      <c r="I52" s="38">
        <v>0</v>
      </c>
      <c r="J52" s="38">
        <v>0</v>
      </c>
    </row>
    <row r="53" spans="1:10" s="2" customFormat="1" ht="16.2" thickBot="1" x14ac:dyDescent="0.35">
      <c r="A53" s="149"/>
      <c r="B53" s="149"/>
      <c r="C53" s="149"/>
      <c r="D53" s="12" t="s">
        <v>179</v>
      </c>
      <c r="E53" s="39">
        <f t="shared" si="2"/>
        <v>0</v>
      </c>
      <c r="F53" s="38">
        <v>0</v>
      </c>
      <c r="G53" s="38">
        <v>0</v>
      </c>
      <c r="H53" s="38">
        <v>0</v>
      </c>
      <c r="I53" s="38">
        <v>0</v>
      </c>
      <c r="J53" s="38">
        <v>0</v>
      </c>
    </row>
    <row r="54" spans="1:10" s="2" customFormat="1" ht="16.2" thickBot="1" x14ac:dyDescent="0.35">
      <c r="A54" s="149"/>
      <c r="B54" s="149"/>
      <c r="C54" s="149"/>
      <c r="D54" s="12" t="s">
        <v>180</v>
      </c>
      <c r="E54" s="39">
        <f t="shared" si="2"/>
        <v>0</v>
      </c>
      <c r="F54" s="38">
        <v>0</v>
      </c>
      <c r="G54" s="38">
        <v>0</v>
      </c>
      <c r="H54" s="38">
        <v>0</v>
      </c>
      <c r="I54" s="38">
        <v>0</v>
      </c>
      <c r="J54" s="38">
        <v>0</v>
      </c>
    </row>
    <row r="55" spans="1:10" s="2" customFormat="1" ht="16.2" thickBot="1" x14ac:dyDescent="0.35">
      <c r="A55" s="149"/>
      <c r="B55" s="149"/>
      <c r="C55" s="149"/>
      <c r="D55" s="12" t="s">
        <v>181</v>
      </c>
      <c r="E55" s="39">
        <f t="shared" si="2"/>
        <v>0</v>
      </c>
      <c r="F55" s="38">
        <v>0</v>
      </c>
      <c r="G55" s="38">
        <v>0</v>
      </c>
      <c r="H55" s="38">
        <v>0</v>
      </c>
      <c r="I55" s="38">
        <v>0</v>
      </c>
      <c r="J55" s="38">
        <v>0</v>
      </c>
    </row>
    <row r="56" spans="1:10" s="2" customFormat="1" ht="16.2" thickBot="1" x14ac:dyDescent="0.35">
      <c r="A56" s="149"/>
      <c r="B56" s="149"/>
      <c r="C56" s="149"/>
      <c r="D56" s="1">
        <v>341</v>
      </c>
      <c r="E56" s="39">
        <f t="shared" si="2"/>
        <v>0</v>
      </c>
      <c r="F56" s="38">
        <v>0</v>
      </c>
      <c r="G56" s="38">
        <v>0</v>
      </c>
      <c r="H56" s="38">
        <v>0</v>
      </c>
      <c r="I56" s="38">
        <v>0</v>
      </c>
      <c r="J56" s="38">
        <v>0</v>
      </c>
    </row>
    <row r="57" spans="1:10" s="2" customFormat="1" ht="16.2" thickBot="1" x14ac:dyDescent="0.35">
      <c r="A57" s="149"/>
      <c r="B57" s="149"/>
      <c r="C57" s="149"/>
      <c r="D57" s="1">
        <v>342</v>
      </c>
      <c r="E57" s="39">
        <f t="shared" si="2"/>
        <v>0</v>
      </c>
      <c r="F57" s="38">
        <v>0</v>
      </c>
      <c r="G57" s="38">
        <v>0</v>
      </c>
      <c r="H57" s="38">
        <v>0</v>
      </c>
      <c r="I57" s="38">
        <v>0</v>
      </c>
      <c r="J57" s="38">
        <v>0</v>
      </c>
    </row>
    <row r="58" spans="1:10" s="2" customFormat="1" ht="16.2" thickBot="1" x14ac:dyDescent="0.35">
      <c r="A58" s="149"/>
      <c r="B58" s="149"/>
      <c r="C58" s="149"/>
      <c r="D58" s="1">
        <v>343</v>
      </c>
      <c r="E58" s="39">
        <f t="shared" si="2"/>
        <v>0</v>
      </c>
      <c r="F58" s="38">
        <v>0</v>
      </c>
      <c r="G58" s="38">
        <v>0</v>
      </c>
      <c r="H58" s="38">
        <v>0</v>
      </c>
      <c r="I58" s="38">
        <v>0</v>
      </c>
      <c r="J58" s="38">
        <v>0</v>
      </c>
    </row>
    <row r="59" spans="1:10" s="2" customFormat="1" ht="16.2" thickBot="1" x14ac:dyDescent="0.35">
      <c r="A59" s="149"/>
      <c r="B59" s="149"/>
      <c r="C59" s="149"/>
      <c r="D59" s="1">
        <v>344</v>
      </c>
      <c r="E59" s="39">
        <f t="shared" si="2"/>
        <v>0</v>
      </c>
      <c r="F59" s="38">
        <v>0</v>
      </c>
      <c r="G59" s="38">
        <v>0</v>
      </c>
      <c r="H59" s="38">
        <v>0</v>
      </c>
      <c r="I59" s="38">
        <v>0</v>
      </c>
      <c r="J59" s="38">
        <v>0</v>
      </c>
    </row>
    <row r="60" spans="1:10" s="2" customFormat="1" ht="16.2" thickBot="1" x14ac:dyDescent="0.35">
      <c r="A60" s="149"/>
      <c r="B60" s="149"/>
      <c r="C60" s="149"/>
      <c r="D60" s="1">
        <v>345</v>
      </c>
      <c r="E60" s="39">
        <f t="shared" si="2"/>
        <v>0</v>
      </c>
      <c r="F60" s="38">
        <v>0</v>
      </c>
      <c r="G60" s="38">
        <v>0</v>
      </c>
      <c r="H60" s="38">
        <v>0</v>
      </c>
      <c r="I60" s="38">
        <v>0</v>
      </c>
      <c r="J60" s="38">
        <v>0</v>
      </c>
    </row>
    <row r="61" spans="1:10" s="2" customFormat="1" ht="16.2" thickBot="1" x14ac:dyDescent="0.35">
      <c r="A61" s="149"/>
      <c r="B61" s="149"/>
      <c r="C61" s="149"/>
      <c r="D61" s="1">
        <v>346</v>
      </c>
      <c r="E61" s="39">
        <f t="shared" si="2"/>
        <v>0</v>
      </c>
      <c r="F61" s="38">
        <v>0</v>
      </c>
      <c r="G61" s="38">
        <v>0</v>
      </c>
      <c r="H61" s="38">
        <v>0</v>
      </c>
      <c r="I61" s="38">
        <v>0</v>
      </c>
      <c r="J61" s="38">
        <v>0</v>
      </c>
    </row>
    <row r="62" spans="1:10" s="2" customFormat="1" ht="16.2" thickBot="1" x14ac:dyDescent="0.35">
      <c r="A62" s="149"/>
      <c r="B62" s="149"/>
      <c r="C62" s="149"/>
      <c r="D62" s="1">
        <v>347</v>
      </c>
      <c r="E62" s="39">
        <f t="shared" si="2"/>
        <v>0</v>
      </c>
      <c r="F62" s="38">
        <v>0</v>
      </c>
      <c r="G62" s="38">
        <v>0</v>
      </c>
      <c r="H62" s="38">
        <v>0</v>
      </c>
      <c r="I62" s="38">
        <v>0</v>
      </c>
      <c r="J62" s="38">
        <v>0</v>
      </c>
    </row>
    <row r="63" spans="1:10" s="2" customFormat="1" ht="16.2" thickBot="1" x14ac:dyDescent="0.35">
      <c r="A63" s="148"/>
      <c r="B63" s="148"/>
      <c r="C63" s="148"/>
      <c r="D63" s="1">
        <v>349</v>
      </c>
      <c r="E63" s="39">
        <f t="shared" si="2"/>
        <v>0</v>
      </c>
      <c r="F63" s="38">
        <v>0</v>
      </c>
      <c r="G63" s="38">
        <v>0</v>
      </c>
      <c r="H63" s="38">
        <v>0</v>
      </c>
      <c r="I63" s="38">
        <v>0</v>
      </c>
      <c r="J63" s="38">
        <v>0</v>
      </c>
    </row>
    <row r="64" spans="1:10" s="2" customFormat="1" ht="16.2" thickBot="1" x14ac:dyDescent="0.35">
      <c r="A64" s="141" t="s">
        <v>184</v>
      </c>
      <c r="B64" s="145">
        <v>223</v>
      </c>
      <c r="C64" s="145">
        <v>247</v>
      </c>
      <c r="D64" s="12" t="s">
        <v>22</v>
      </c>
      <c r="E64" s="39"/>
      <c r="F64" s="38"/>
      <c r="G64" s="38"/>
      <c r="H64" s="38"/>
      <c r="I64" s="38"/>
      <c r="J64" s="38"/>
    </row>
    <row r="65" spans="1:10" s="2" customFormat="1" ht="16.2" thickBot="1" x14ac:dyDescent="0.35">
      <c r="A65" s="160"/>
      <c r="B65" s="161"/>
      <c r="C65" s="161"/>
      <c r="D65" s="12" t="s">
        <v>23</v>
      </c>
      <c r="E65" s="39"/>
      <c r="F65" s="38"/>
      <c r="G65" s="38"/>
      <c r="H65" s="38"/>
      <c r="I65" s="38"/>
      <c r="J65" s="38"/>
    </row>
    <row r="66" spans="1:10" s="2" customFormat="1" ht="16.2" thickBot="1" x14ac:dyDescent="0.35">
      <c r="A66" s="160"/>
      <c r="B66" s="161"/>
      <c r="C66" s="161"/>
      <c r="D66" s="12" t="s">
        <v>24</v>
      </c>
      <c r="E66" s="39"/>
      <c r="F66" s="38"/>
      <c r="G66" s="38"/>
      <c r="H66" s="38"/>
      <c r="I66" s="38"/>
      <c r="J66" s="38"/>
    </row>
    <row r="67" spans="1:10" s="2" customFormat="1" ht="16.2" thickBot="1" x14ac:dyDescent="0.35">
      <c r="A67" s="142"/>
      <c r="B67" s="146"/>
      <c r="C67" s="146"/>
      <c r="D67" s="12" t="s">
        <v>26</v>
      </c>
      <c r="E67" s="39"/>
      <c r="F67" s="38"/>
      <c r="G67" s="38"/>
      <c r="H67" s="38"/>
      <c r="I67" s="38"/>
      <c r="J67" s="38"/>
    </row>
    <row r="68" spans="1:10" s="2" customFormat="1" ht="31.8" thickBot="1" x14ac:dyDescent="0.35">
      <c r="A68" s="59" t="s">
        <v>29</v>
      </c>
      <c r="B68" s="61">
        <v>230</v>
      </c>
      <c r="C68" s="61">
        <v>300</v>
      </c>
      <c r="D68" s="1"/>
      <c r="E68" s="39">
        <f>F68+G68+I68+H68</f>
        <v>0</v>
      </c>
      <c r="F68" s="38">
        <f>F69</f>
        <v>0</v>
      </c>
      <c r="G68" s="38">
        <f t="shared" ref="G68:J68" si="6">G69</f>
        <v>0</v>
      </c>
      <c r="H68" s="38">
        <f t="shared" si="6"/>
        <v>0</v>
      </c>
      <c r="I68" s="38">
        <f t="shared" si="6"/>
        <v>0</v>
      </c>
      <c r="J68" s="38">
        <f t="shared" si="6"/>
        <v>0</v>
      </c>
    </row>
    <row r="69" spans="1:10" s="2" customFormat="1" ht="63" thickBot="1" x14ac:dyDescent="0.35">
      <c r="A69" s="59" t="s">
        <v>30</v>
      </c>
      <c r="B69" s="1"/>
      <c r="C69" s="1">
        <v>320</v>
      </c>
      <c r="D69" s="12"/>
      <c r="E69" s="39">
        <f t="shared" si="2"/>
        <v>0</v>
      </c>
      <c r="F69" s="38">
        <f>F70+F71+F72</f>
        <v>0</v>
      </c>
      <c r="G69" s="38">
        <f t="shared" ref="G69:J69" si="7">G70+G71+G72</f>
        <v>0</v>
      </c>
      <c r="H69" s="38">
        <f t="shared" si="7"/>
        <v>0</v>
      </c>
      <c r="I69" s="38">
        <f t="shared" si="7"/>
        <v>0</v>
      </c>
      <c r="J69" s="38">
        <f t="shared" si="7"/>
        <v>0</v>
      </c>
    </row>
    <row r="70" spans="1:10" s="2" customFormat="1" ht="63.75" customHeight="1" thickBot="1" x14ac:dyDescent="0.35">
      <c r="A70" s="147" t="s">
        <v>31</v>
      </c>
      <c r="B70" s="147"/>
      <c r="C70" s="147">
        <v>321</v>
      </c>
      <c r="D70" s="12">
        <v>212</v>
      </c>
      <c r="E70" s="39">
        <f t="shared" si="2"/>
        <v>0</v>
      </c>
      <c r="F70" s="38">
        <v>0</v>
      </c>
      <c r="G70" s="38">
        <v>0</v>
      </c>
      <c r="H70" s="38">
        <v>0</v>
      </c>
      <c r="I70" s="38">
        <v>0</v>
      </c>
      <c r="J70" s="38">
        <v>0</v>
      </c>
    </row>
    <row r="71" spans="1:10" s="2" customFormat="1" ht="28.5" customHeight="1" thickBot="1" x14ac:dyDescent="0.35">
      <c r="A71" s="149"/>
      <c r="B71" s="149"/>
      <c r="C71" s="149"/>
      <c r="D71" s="12" t="s">
        <v>32</v>
      </c>
      <c r="E71" s="39">
        <f t="shared" si="2"/>
        <v>0</v>
      </c>
      <c r="F71" s="38">
        <v>0</v>
      </c>
      <c r="G71" s="38">
        <v>0</v>
      </c>
      <c r="H71" s="38">
        <v>0</v>
      </c>
      <c r="I71" s="38">
        <v>0</v>
      </c>
      <c r="J71" s="38">
        <v>0</v>
      </c>
    </row>
    <row r="72" spans="1:10" s="2" customFormat="1" ht="34.5" customHeight="1" thickBot="1" x14ac:dyDescent="0.35">
      <c r="A72" s="148"/>
      <c r="B72" s="148"/>
      <c r="C72" s="148"/>
      <c r="D72" s="12">
        <v>296</v>
      </c>
      <c r="E72" s="39">
        <f t="shared" si="2"/>
        <v>0</v>
      </c>
      <c r="F72" s="38">
        <v>0</v>
      </c>
      <c r="G72" s="38">
        <v>0</v>
      </c>
      <c r="H72" s="38">
        <v>0</v>
      </c>
      <c r="I72" s="38">
        <v>0</v>
      </c>
      <c r="J72" s="38">
        <v>0</v>
      </c>
    </row>
    <row r="73" spans="1:10" s="2" customFormat="1" ht="31.8" thickBot="1" x14ac:dyDescent="0.35">
      <c r="A73" s="59" t="s">
        <v>33</v>
      </c>
      <c r="B73" s="1"/>
      <c r="C73" s="1">
        <v>800</v>
      </c>
      <c r="D73" s="12"/>
      <c r="E73" s="39">
        <f t="shared" si="2"/>
        <v>0</v>
      </c>
      <c r="F73" s="38">
        <f>F74</f>
        <v>0</v>
      </c>
      <c r="G73" s="38">
        <f t="shared" ref="G73:J73" si="8">G74</f>
        <v>0</v>
      </c>
      <c r="H73" s="38">
        <f t="shared" si="8"/>
        <v>0</v>
      </c>
      <c r="I73" s="38">
        <f t="shared" si="8"/>
        <v>0</v>
      </c>
      <c r="J73" s="38">
        <f t="shared" si="8"/>
        <v>0</v>
      </c>
    </row>
    <row r="74" spans="1:10" s="2" customFormat="1" ht="31.8" thickBot="1" x14ac:dyDescent="0.35">
      <c r="A74" s="59" t="s">
        <v>34</v>
      </c>
      <c r="B74" s="1">
        <v>240</v>
      </c>
      <c r="C74" s="1">
        <v>850</v>
      </c>
      <c r="D74" s="12"/>
      <c r="E74" s="39">
        <f t="shared" si="2"/>
        <v>0</v>
      </c>
      <c r="F74" s="38">
        <f>F75+F78+F79+F80</f>
        <v>0</v>
      </c>
      <c r="G74" s="38">
        <f t="shared" ref="G74:J74" si="9">G75+G78+G79+G80</f>
        <v>0</v>
      </c>
      <c r="H74" s="38">
        <f t="shared" si="9"/>
        <v>0</v>
      </c>
      <c r="I74" s="38">
        <f t="shared" si="9"/>
        <v>0</v>
      </c>
      <c r="J74" s="38">
        <f t="shared" si="9"/>
        <v>0</v>
      </c>
    </row>
    <row r="75" spans="1:10" s="2" customFormat="1" ht="43.5" customHeight="1" thickBot="1" x14ac:dyDescent="0.35">
      <c r="A75" s="147" t="s">
        <v>35</v>
      </c>
      <c r="B75" s="147"/>
      <c r="C75" s="147">
        <v>851</v>
      </c>
      <c r="D75" s="12" t="s">
        <v>36</v>
      </c>
      <c r="E75" s="39">
        <f t="shared" si="2"/>
        <v>0</v>
      </c>
      <c r="F75" s="38">
        <f>F76+F77</f>
        <v>0</v>
      </c>
      <c r="G75" s="38">
        <f t="shared" ref="G75:J75" si="10">G76+G77</f>
        <v>0</v>
      </c>
      <c r="H75" s="38">
        <f t="shared" si="10"/>
        <v>0</v>
      </c>
      <c r="I75" s="38">
        <f t="shared" si="10"/>
        <v>0</v>
      </c>
      <c r="J75" s="38">
        <f t="shared" si="10"/>
        <v>0</v>
      </c>
    </row>
    <row r="76" spans="1:10" s="2" customFormat="1" ht="16.2" thickBot="1" x14ac:dyDescent="0.35">
      <c r="A76" s="149"/>
      <c r="B76" s="149"/>
      <c r="C76" s="149"/>
      <c r="D76" s="12" t="s">
        <v>37</v>
      </c>
      <c r="E76" s="39">
        <f t="shared" si="2"/>
        <v>0</v>
      </c>
      <c r="F76" s="38">
        <v>0</v>
      </c>
      <c r="G76" s="38">
        <v>0</v>
      </c>
      <c r="H76" s="38">
        <v>0</v>
      </c>
      <c r="I76" s="38">
        <v>0</v>
      </c>
      <c r="J76" s="38">
        <v>0</v>
      </c>
    </row>
    <row r="77" spans="1:10" s="2" customFormat="1" ht="16.2" thickBot="1" x14ac:dyDescent="0.35">
      <c r="A77" s="148"/>
      <c r="B77" s="148"/>
      <c r="C77" s="148"/>
      <c r="D77" s="12" t="s">
        <v>38</v>
      </c>
      <c r="E77" s="39">
        <f t="shared" si="2"/>
        <v>0</v>
      </c>
      <c r="F77" s="38">
        <v>0</v>
      </c>
      <c r="G77" s="38">
        <v>0</v>
      </c>
      <c r="H77" s="38">
        <v>0</v>
      </c>
      <c r="I77" s="38">
        <v>0</v>
      </c>
      <c r="J77" s="38">
        <v>0</v>
      </c>
    </row>
    <row r="78" spans="1:10" s="2" customFormat="1" ht="16.2" thickBot="1" x14ac:dyDescent="0.35">
      <c r="A78" s="141" t="s">
        <v>39</v>
      </c>
      <c r="B78" s="143"/>
      <c r="C78" s="145">
        <v>852</v>
      </c>
      <c r="D78" s="12" t="s">
        <v>40</v>
      </c>
      <c r="E78" s="39">
        <f t="shared" si="2"/>
        <v>0</v>
      </c>
      <c r="F78" s="38">
        <v>0</v>
      </c>
      <c r="G78" s="38">
        <v>0</v>
      </c>
      <c r="H78" s="38">
        <v>0</v>
      </c>
      <c r="I78" s="38">
        <v>0</v>
      </c>
      <c r="J78" s="38">
        <v>0</v>
      </c>
    </row>
    <row r="79" spans="1:10" s="2" customFormat="1" ht="21" customHeight="1" thickBot="1" x14ac:dyDescent="0.35">
      <c r="A79" s="142"/>
      <c r="B79" s="144"/>
      <c r="C79" s="146"/>
      <c r="D79" s="12" t="s">
        <v>43</v>
      </c>
      <c r="E79" s="39">
        <f t="shared" si="2"/>
        <v>0</v>
      </c>
      <c r="F79" s="38">
        <v>0</v>
      </c>
      <c r="G79" s="38">
        <v>0</v>
      </c>
      <c r="H79" s="38">
        <v>0</v>
      </c>
      <c r="I79" s="38">
        <v>0</v>
      </c>
      <c r="J79" s="38">
        <v>0</v>
      </c>
    </row>
    <row r="80" spans="1:10" s="2" customFormat="1" ht="16.2" thickBot="1" x14ac:dyDescent="0.35">
      <c r="A80" s="147" t="s">
        <v>41</v>
      </c>
      <c r="B80" s="147"/>
      <c r="C80" s="147">
        <v>853</v>
      </c>
      <c r="D80" s="12" t="s">
        <v>42</v>
      </c>
      <c r="E80" s="39">
        <f t="shared" ref="E80:E83" si="11">F80+G80+I80+H80</f>
        <v>0</v>
      </c>
      <c r="F80" s="38">
        <v>0</v>
      </c>
      <c r="G80" s="38">
        <v>0</v>
      </c>
      <c r="H80" s="38">
        <v>0</v>
      </c>
      <c r="I80" s="38">
        <v>0</v>
      </c>
      <c r="J80" s="38">
        <v>0</v>
      </c>
    </row>
    <row r="81" spans="1:10" s="2" customFormat="1" ht="16.2" thickBot="1" x14ac:dyDescent="0.35">
      <c r="A81" s="148"/>
      <c r="B81" s="148"/>
      <c r="C81" s="148"/>
      <c r="D81" s="12" t="s">
        <v>43</v>
      </c>
      <c r="E81" s="39">
        <f t="shared" si="11"/>
        <v>0</v>
      </c>
      <c r="F81" s="38"/>
      <c r="G81" s="38"/>
      <c r="H81" s="38"/>
      <c r="I81" s="38"/>
      <c r="J81" s="38"/>
    </row>
    <row r="82" spans="1:10" s="2" customFormat="1" ht="38.25" customHeight="1" thickBot="1" x14ac:dyDescent="0.35">
      <c r="A82" s="59" t="s">
        <v>44</v>
      </c>
      <c r="B82" s="1">
        <v>500</v>
      </c>
      <c r="C82" s="1"/>
      <c r="D82" s="12"/>
      <c r="E82" s="39">
        <f t="shared" si="11"/>
        <v>1650.5</v>
      </c>
      <c r="F82" s="38">
        <v>1650.5</v>
      </c>
      <c r="G82" s="38">
        <v>0</v>
      </c>
      <c r="H82" s="38">
        <v>0</v>
      </c>
      <c r="I82" s="38"/>
      <c r="J82" s="38"/>
    </row>
    <row r="83" spans="1:10" s="2" customFormat="1" ht="31.8" thickBot="1" x14ac:dyDescent="0.35">
      <c r="A83" s="62" t="s">
        <v>45</v>
      </c>
      <c r="B83" s="63">
        <v>600</v>
      </c>
      <c r="C83" s="63"/>
      <c r="D83" s="64"/>
      <c r="E83" s="39">
        <f t="shared" si="11"/>
        <v>0</v>
      </c>
      <c r="F83" s="65"/>
      <c r="G83" s="65"/>
      <c r="H83" s="65"/>
      <c r="I83" s="65"/>
      <c r="J83" s="65"/>
    </row>
    <row r="86" spans="1:10" x14ac:dyDescent="0.3">
      <c r="E86" s="74"/>
    </row>
  </sheetData>
  <mergeCells count="50">
    <mergeCell ref="C70:C72"/>
    <mergeCell ref="A75:A77"/>
    <mergeCell ref="B75:B77"/>
    <mergeCell ref="C75:C77"/>
    <mergeCell ref="A80:A81"/>
    <mergeCell ref="B80:B81"/>
    <mergeCell ref="C80:C81"/>
    <mergeCell ref="A78:A79"/>
    <mergeCell ref="B78:B79"/>
    <mergeCell ref="C78:C79"/>
    <mergeCell ref="A70:A72"/>
    <mergeCell ref="B70:B72"/>
    <mergeCell ref="J27:J29"/>
    <mergeCell ref="A22:A23"/>
    <mergeCell ref="B22:B23"/>
    <mergeCell ref="C22:C23"/>
    <mergeCell ref="A26:A36"/>
    <mergeCell ref="B26:B36"/>
    <mergeCell ref="C26:C36"/>
    <mergeCell ref="F27:F29"/>
    <mergeCell ref="G27:G29"/>
    <mergeCell ref="H27:H29"/>
    <mergeCell ref="I27:I29"/>
    <mergeCell ref="J1:J2"/>
    <mergeCell ref="A13:A18"/>
    <mergeCell ref="B13:B18"/>
    <mergeCell ref="C13:C18"/>
    <mergeCell ref="A19:A21"/>
    <mergeCell ref="A3:A6"/>
    <mergeCell ref="B3:B6"/>
    <mergeCell ref="C3:C6"/>
    <mergeCell ref="D3:D6"/>
    <mergeCell ref="E3:J3"/>
    <mergeCell ref="E4:E6"/>
    <mergeCell ref="F4:J4"/>
    <mergeCell ref="F5:F6"/>
    <mergeCell ref="G5:G6"/>
    <mergeCell ref="H5:H6"/>
    <mergeCell ref="I5:J6"/>
    <mergeCell ref="A11:A12"/>
    <mergeCell ref="B11:B12"/>
    <mergeCell ref="C11:C12"/>
    <mergeCell ref="B19:B21"/>
    <mergeCell ref="C19:C21"/>
    <mergeCell ref="A37:A63"/>
    <mergeCell ref="B37:B63"/>
    <mergeCell ref="C37:C63"/>
    <mergeCell ref="A64:A67"/>
    <mergeCell ref="B64:B67"/>
    <mergeCell ref="C64:C67"/>
  </mergeCells>
  <pageMargins left="0.23622047244094491" right="0.23622047244094491" top="0.74803149606299213" bottom="0.74803149606299213" header="0.31496062992125984" footer="0.31496062992125984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раздел 1</vt:lpstr>
      <vt:lpstr>раздел 2</vt:lpstr>
      <vt:lpstr>таблица 1</vt:lpstr>
      <vt:lpstr>таблица 2</vt:lpstr>
      <vt:lpstr>таблица 3</vt:lpstr>
      <vt:lpstr>таблица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NOGANN</dc:creator>
  <cp:lastModifiedBy>Школа</cp:lastModifiedBy>
  <cp:lastPrinted>2025-07-08T05:23:18Z</cp:lastPrinted>
  <dcterms:created xsi:type="dcterms:W3CDTF">2019-12-19T05:41:53Z</dcterms:created>
  <dcterms:modified xsi:type="dcterms:W3CDTF">2025-07-08T05:23:27Z</dcterms:modified>
</cp:coreProperties>
</file>